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" yWindow="816" windowWidth="13572" windowHeight="6336" firstSheet="2" activeTab="3"/>
  </bookViews>
  <sheets>
    <sheet name="Data" sheetId="3" r:id="rId1"/>
    <sheet name="Cashflow aus dem Ergebnis" sheetId="5" r:id="rId2"/>
    <sheet name="Veränderung des Working Capital" sheetId="6" r:id="rId3"/>
    <sheet name="Operativer Cashflow" sheetId="7" r:id="rId4"/>
  </sheets>
  <calcPr calcId="145621"/>
  <fileRecoveryPr repairLoad="1"/>
</workbook>
</file>

<file path=xl/calcChain.xml><?xml version="1.0" encoding="utf-8"?>
<calcChain xmlns="http://schemas.openxmlformats.org/spreadsheetml/2006/main">
  <c r="K96" i="7" l="1"/>
  <c r="K84" i="7"/>
  <c r="K85" i="7"/>
  <c r="K86" i="7"/>
  <c r="K87" i="7"/>
  <c r="K88" i="7"/>
  <c r="K89" i="7"/>
  <c r="K90" i="7"/>
  <c r="K91" i="7"/>
  <c r="K92" i="7"/>
  <c r="K93" i="7"/>
  <c r="K83" i="7"/>
  <c r="H93" i="7"/>
  <c r="H92" i="7"/>
  <c r="H91" i="7"/>
  <c r="H90" i="7"/>
  <c r="H89" i="7"/>
  <c r="H88" i="7"/>
  <c r="H87" i="7"/>
  <c r="H86" i="7"/>
  <c r="H85" i="7"/>
  <c r="H84" i="7"/>
  <c r="H83" i="7"/>
  <c r="K77" i="7"/>
  <c r="K76" i="7"/>
  <c r="K75" i="7"/>
  <c r="J69" i="7"/>
  <c r="G69" i="7"/>
  <c r="S69" i="7" s="1"/>
  <c r="E69" i="7"/>
  <c r="S68" i="7"/>
  <c r="S67" i="7"/>
  <c r="S66" i="7"/>
  <c r="M59" i="7"/>
  <c r="Y59" i="7" s="1"/>
  <c r="I59" i="7"/>
  <c r="Y58" i="7"/>
  <c r="M58" i="7"/>
  <c r="Y56" i="7"/>
  <c r="M56" i="7"/>
  <c r="Y54" i="7"/>
  <c r="M54" i="7"/>
  <c r="Y53" i="7"/>
  <c r="M53" i="7"/>
  <c r="Y51" i="7"/>
  <c r="M51" i="7"/>
  <c r="K50" i="7"/>
  <c r="K52" i="7" s="1"/>
  <c r="K55" i="7" s="1"/>
  <c r="K57" i="7" s="1"/>
  <c r="K60" i="7" s="1"/>
  <c r="I49" i="7"/>
  <c r="I50" i="7" s="1"/>
  <c r="M48" i="7"/>
  <c r="Y48" i="7" s="1"/>
  <c r="M47" i="7"/>
  <c r="Y47" i="7" s="1"/>
  <c r="M46" i="7"/>
  <c r="Y46" i="7" s="1"/>
  <c r="K45" i="7"/>
  <c r="I45" i="7"/>
  <c r="M45" i="7" s="1"/>
  <c r="Y45" i="7" s="1"/>
  <c r="M44" i="7"/>
  <c r="Y44" i="7" s="1"/>
  <c r="I44" i="7"/>
  <c r="Y43" i="7"/>
  <c r="M43" i="7"/>
  <c r="Y42" i="7"/>
  <c r="M42" i="7"/>
  <c r="Y41" i="7"/>
  <c r="Y40" i="7"/>
  <c r="K39" i="7"/>
  <c r="J39" i="7"/>
  <c r="I39" i="7"/>
  <c r="M39" i="7" s="1"/>
  <c r="Y39" i="7" s="1"/>
  <c r="M38" i="7"/>
  <c r="Y38" i="7" s="1"/>
  <c r="M37" i="7"/>
  <c r="Y37" i="7" s="1"/>
  <c r="M36" i="7"/>
  <c r="Y36" i="7" s="1"/>
  <c r="M35" i="7"/>
  <c r="Y35" i="7" s="1"/>
  <c r="M34" i="7"/>
  <c r="Y34" i="7" s="1"/>
  <c r="M33" i="7"/>
  <c r="Y33" i="7" s="1"/>
  <c r="M32" i="7"/>
  <c r="Y32" i="7" s="1"/>
  <c r="M31" i="7"/>
  <c r="Y31" i="7" s="1"/>
  <c r="M30" i="7"/>
  <c r="Y30" i="7" s="1"/>
  <c r="M29" i="7"/>
  <c r="Y29" i="7" s="1"/>
  <c r="M28" i="7"/>
  <c r="Y28" i="7" s="1"/>
  <c r="M27" i="7"/>
  <c r="Y27" i="7" s="1"/>
  <c r="M26" i="7"/>
  <c r="Y26" i="7" s="1"/>
  <c r="M25" i="7"/>
  <c r="Y25" i="7" s="1"/>
  <c r="M24" i="7"/>
  <c r="Y24" i="7" s="1"/>
  <c r="M23" i="7"/>
  <c r="Y23" i="7" s="1"/>
  <c r="Y22" i="7"/>
  <c r="Y21" i="7"/>
  <c r="Y20" i="7"/>
  <c r="Y19" i="7"/>
  <c r="M18" i="7"/>
  <c r="Y18" i="7" s="1"/>
  <c r="K18" i="7"/>
  <c r="J18" i="7"/>
  <c r="I18" i="7"/>
  <c r="Y17" i="7"/>
  <c r="M17" i="7"/>
  <c r="Y16" i="7"/>
  <c r="M16" i="7"/>
  <c r="Y15" i="7"/>
  <c r="M15" i="7"/>
  <c r="Y14" i="7"/>
  <c r="M14" i="7"/>
  <c r="Y13" i="7"/>
  <c r="M13" i="7"/>
  <c r="Y12" i="7"/>
  <c r="M11" i="7"/>
  <c r="K94" i="7" s="1"/>
  <c r="M10" i="7"/>
  <c r="Y10" i="7" s="1"/>
  <c r="M9" i="7"/>
  <c r="Y9" i="7" s="1"/>
  <c r="Y8" i="7"/>
  <c r="M8" i="7"/>
  <c r="Y7" i="7"/>
  <c r="M7" i="7"/>
  <c r="Y6" i="7"/>
  <c r="M6" i="7"/>
  <c r="Y5" i="7"/>
  <c r="M5" i="7"/>
  <c r="Y4" i="7"/>
  <c r="M4" i="7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4" i="6"/>
  <c r="K90" i="6"/>
  <c r="K86" i="6"/>
  <c r="K94" i="6"/>
  <c r="H93" i="6"/>
  <c r="H92" i="6"/>
  <c r="H91" i="6"/>
  <c r="H90" i="6"/>
  <c r="H89" i="6"/>
  <c r="S4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5" i="5"/>
  <c r="K92" i="6"/>
  <c r="K93" i="6"/>
  <c r="K89" i="6"/>
  <c r="K91" i="6"/>
  <c r="K88" i="6"/>
  <c r="K87" i="6"/>
  <c r="H87" i="6"/>
  <c r="K85" i="6"/>
  <c r="H86" i="6"/>
  <c r="H88" i="6"/>
  <c r="H85" i="6"/>
  <c r="H84" i="6"/>
  <c r="K84" i="6"/>
  <c r="H83" i="6"/>
  <c r="K83" i="6"/>
  <c r="K77" i="6"/>
  <c r="K76" i="6"/>
  <c r="K75" i="6"/>
  <c r="J69" i="6"/>
  <c r="G69" i="6"/>
  <c r="E69" i="6"/>
  <c r="S69" i="6" s="1"/>
  <c r="S68" i="6"/>
  <c r="S67" i="6"/>
  <c r="S66" i="6"/>
  <c r="I59" i="6"/>
  <c r="M58" i="6"/>
  <c r="M56" i="6"/>
  <c r="M54" i="6"/>
  <c r="M53" i="6"/>
  <c r="M51" i="6"/>
  <c r="I49" i="6"/>
  <c r="M49" i="6" s="1"/>
  <c r="M48" i="6"/>
  <c r="M47" i="6"/>
  <c r="M46" i="6"/>
  <c r="K45" i="6"/>
  <c r="K50" i="6" s="1"/>
  <c r="K52" i="6" s="1"/>
  <c r="K55" i="6" s="1"/>
  <c r="K57" i="6" s="1"/>
  <c r="K60" i="6" s="1"/>
  <c r="I44" i="6"/>
  <c r="M44" i="6" s="1"/>
  <c r="M43" i="6"/>
  <c r="M42" i="6"/>
  <c r="K39" i="6"/>
  <c r="J39" i="6"/>
  <c r="I39" i="6"/>
  <c r="M39" i="6" s="1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K18" i="6"/>
  <c r="J18" i="6"/>
  <c r="I18" i="6"/>
  <c r="M18" i="6" s="1"/>
  <c r="M17" i="6"/>
  <c r="M16" i="6"/>
  <c r="M15" i="6"/>
  <c r="M14" i="6"/>
  <c r="M13" i="6"/>
  <c r="M11" i="6"/>
  <c r="R11" i="6" s="1"/>
  <c r="M10" i="6"/>
  <c r="R10" i="6" s="1"/>
  <c r="M9" i="6"/>
  <c r="R9" i="6" s="1"/>
  <c r="M8" i="6"/>
  <c r="M7" i="6"/>
  <c r="M6" i="6"/>
  <c r="M5" i="6"/>
  <c r="M4" i="6"/>
  <c r="J74" i="5"/>
  <c r="J77" i="5"/>
  <c r="J75" i="5"/>
  <c r="J76" i="5"/>
  <c r="J73" i="5"/>
  <c r="I68" i="5"/>
  <c r="G68" i="5"/>
  <c r="E68" i="5"/>
  <c r="R68" i="5" s="1"/>
  <c r="R67" i="5"/>
  <c r="R66" i="5"/>
  <c r="R65" i="5"/>
  <c r="H58" i="5"/>
  <c r="L58" i="5" s="1"/>
  <c r="L57" i="5"/>
  <c r="L55" i="5"/>
  <c r="L53" i="5"/>
  <c r="L52" i="5"/>
  <c r="L50" i="5"/>
  <c r="H48" i="5"/>
  <c r="H49" i="5" s="1"/>
  <c r="L47" i="5"/>
  <c r="L46" i="5"/>
  <c r="L45" i="5"/>
  <c r="J44" i="5"/>
  <c r="J49" i="5" s="1"/>
  <c r="J51" i="5" s="1"/>
  <c r="J54" i="5" s="1"/>
  <c r="J56" i="5" s="1"/>
  <c r="J59" i="5" s="1"/>
  <c r="H43" i="5"/>
  <c r="H44" i="5" s="1"/>
  <c r="L44" i="5" s="1"/>
  <c r="L42" i="5"/>
  <c r="L41" i="5"/>
  <c r="J38" i="5"/>
  <c r="I38" i="5"/>
  <c r="H38" i="5"/>
  <c r="L38" i="5" s="1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J17" i="5"/>
  <c r="I17" i="5"/>
  <c r="H17" i="5"/>
  <c r="L17" i="5" s="1"/>
  <c r="L16" i="5"/>
  <c r="L15" i="5"/>
  <c r="L14" i="5"/>
  <c r="L13" i="5"/>
  <c r="L12" i="5"/>
  <c r="L11" i="5"/>
  <c r="L10" i="5"/>
  <c r="L9" i="5"/>
  <c r="L6" i="5"/>
  <c r="L5" i="5"/>
  <c r="L4" i="5"/>
  <c r="R67" i="3"/>
  <c r="R66" i="3"/>
  <c r="R65" i="3"/>
  <c r="I68" i="3"/>
  <c r="G68" i="3"/>
  <c r="E68" i="3"/>
  <c r="R68" i="3" s="1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5" i="3"/>
  <c r="L6" i="3"/>
  <c r="L7" i="3"/>
  <c r="L8" i="3"/>
  <c r="L9" i="3"/>
  <c r="L10" i="3"/>
  <c r="L11" i="3"/>
  <c r="L12" i="3"/>
  <c r="L13" i="3"/>
  <c r="L14" i="3"/>
  <c r="L15" i="3"/>
  <c r="L16" i="3"/>
  <c r="L22" i="3"/>
  <c r="L4" i="3"/>
  <c r="L42" i="3"/>
  <c r="L45" i="3"/>
  <c r="L46" i="3"/>
  <c r="L47" i="3"/>
  <c r="L50" i="3"/>
  <c r="L52" i="3"/>
  <c r="L53" i="3"/>
  <c r="L55" i="3"/>
  <c r="L57" i="3"/>
  <c r="L41" i="3"/>
  <c r="J44" i="3"/>
  <c r="J49" i="3" s="1"/>
  <c r="J51" i="3" s="1"/>
  <c r="J54" i="3" s="1"/>
  <c r="J56" i="3" s="1"/>
  <c r="J59" i="3" s="1"/>
  <c r="H58" i="3"/>
  <c r="L58" i="3" s="1"/>
  <c r="H48" i="3"/>
  <c r="L48" i="3" s="1"/>
  <c r="H43" i="3"/>
  <c r="H44" i="3" s="1"/>
  <c r="L44" i="3" s="1"/>
  <c r="J38" i="3"/>
  <c r="H38" i="3"/>
  <c r="I38" i="3"/>
  <c r="I17" i="3"/>
  <c r="J17" i="3"/>
  <c r="H17" i="3"/>
  <c r="I52" i="7" l="1"/>
  <c r="M50" i="7"/>
  <c r="Y50" i="7" s="1"/>
  <c r="Y11" i="7"/>
  <c r="M49" i="7"/>
  <c r="Y49" i="7" s="1"/>
  <c r="I45" i="6"/>
  <c r="M45" i="6" s="1"/>
  <c r="I50" i="6"/>
  <c r="M59" i="6"/>
  <c r="L17" i="3"/>
  <c r="L38" i="3"/>
  <c r="H49" i="3"/>
  <c r="L49" i="3" s="1"/>
  <c r="H51" i="5"/>
  <c r="L49" i="5"/>
  <c r="L43" i="5"/>
  <c r="L48" i="5"/>
  <c r="L43" i="3"/>
  <c r="I55" i="7" l="1"/>
  <c r="M52" i="7"/>
  <c r="Y52" i="7" s="1"/>
  <c r="I52" i="6"/>
  <c r="M50" i="6"/>
  <c r="H51" i="3"/>
  <c r="H54" i="3" s="1"/>
  <c r="L51" i="5"/>
  <c r="H54" i="5"/>
  <c r="L51" i="3"/>
  <c r="I57" i="7" l="1"/>
  <c r="M55" i="7"/>
  <c r="Y55" i="7" s="1"/>
  <c r="I55" i="6"/>
  <c r="M52" i="6"/>
  <c r="H56" i="5"/>
  <c r="L54" i="5"/>
  <c r="L54" i="3"/>
  <c r="H56" i="3"/>
  <c r="I60" i="7" l="1"/>
  <c r="M60" i="7" s="1"/>
  <c r="Y60" i="7" s="1"/>
  <c r="K74" i="7"/>
  <c r="K78" i="7" s="1"/>
  <c r="M57" i="7"/>
  <c r="Y57" i="7" s="1"/>
  <c r="I57" i="6"/>
  <c r="M55" i="6"/>
  <c r="L56" i="5"/>
  <c r="H59" i="5"/>
  <c r="L59" i="5" s="1"/>
  <c r="L56" i="3"/>
  <c r="H59" i="3"/>
  <c r="L59" i="3" s="1"/>
  <c r="K74" i="6" l="1"/>
  <c r="K78" i="6" s="1"/>
  <c r="M57" i="6"/>
  <c r="I60" i="6"/>
  <c r="M60" i="6" s="1"/>
</calcChain>
</file>

<file path=xl/sharedStrings.xml><?xml version="1.0" encoding="utf-8"?>
<sst xmlns="http://schemas.openxmlformats.org/spreadsheetml/2006/main" count="643" uniqueCount="104">
  <si>
    <t>Anlagevermögen</t>
  </si>
  <si>
    <t>Umlaufvermögen</t>
  </si>
  <si>
    <t>Personalaufwand</t>
  </si>
  <si>
    <t>Verbindlichkeiten</t>
  </si>
  <si>
    <t>Jahresüberschuss</t>
  </si>
  <si>
    <t>Cashflow aus dem Ergebnis</t>
  </si>
  <si>
    <t>Operativer Cashflow</t>
  </si>
  <si>
    <t>-</t>
  </si>
  <si>
    <t>+</t>
  </si>
  <si>
    <t>A.</t>
  </si>
  <si>
    <t>Immat. Vermögensgegenstände</t>
  </si>
  <si>
    <t>Sachanlagen</t>
  </si>
  <si>
    <t>Finanzanlagen</t>
  </si>
  <si>
    <t>Vörrate</t>
  </si>
  <si>
    <t>Roh-, Hilfs-, Betriebsstoffe</t>
  </si>
  <si>
    <t>Fertigerzeugnisse (FEZ)</t>
  </si>
  <si>
    <t>Forderungen aus Lieferung und Leistung</t>
  </si>
  <si>
    <t>Sonstige Vermögensgegenstände</t>
  </si>
  <si>
    <t>Geleistete Anzahlungen</t>
  </si>
  <si>
    <t>Kassa/Bank/Scheck</t>
  </si>
  <si>
    <t>ARA</t>
  </si>
  <si>
    <t>B.</t>
  </si>
  <si>
    <t>I.</t>
  </si>
  <si>
    <t>II.</t>
  </si>
  <si>
    <t>III.</t>
  </si>
  <si>
    <t>1.</t>
  </si>
  <si>
    <t>2.</t>
  </si>
  <si>
    <t>3.</t>
  </si>
  <si>
    <t>Forderungen und sonstige Vermögensgegenstände</t>
  </si>
  <si>
    <t>C.</t>
  </si>
  <si>
    <t>AKTIVA</t>
  </si>
  <si>
    <t>PASSIVA</t>
  </si>
  <si>
    <t>Eigenkapital</t>
  </si>
  <si>
    <t>Stammkapital</t>
  </si>
  <si>
    <t>Versteuerte Rücklage</t>
  </si>
  <si>
    <t>Bilanzgewinn/-verlust</t>
  </si>
  <si>
    <t>Unversteuerte Röcklagen</t>
  </si>
  <si>
    <t>Rückstellung für Pensionen</t>
  </si>
  <si>
    <t>Rückstellung</t>
  </si>
  <si>
    <t>Steuerrücstellungen</t>
  </si>
  <si>
    <t>Sonstige Rückstellungen</t>
  </si>
  <si>
    <t>Verbindlichkeiten aus Lieferung und Leistungen</t>
  </si>
  <si>
    <t>Verbindlichkeiten gegenüber verb. Unternehmen</t>
  </si>
  <si>
    <t>Sonstige Verbindlichkeiten</t>
  </si>
  <si>
    <t>Erhaltene Anzahlungen</t>
  </si>
  <si>
    <t>Bankverbindlichkeit</t>
  </si>
  <si>
    <t>PRA</t>
  </si>
  <si>
    <t>E.</t>
  </si>
  <si>
    <t>D.</t>
  </si>
  <si>
    <t>4.</t>
  </si>
  <si>
    <t>5.</t>
  </si>
  <si>
    <t>BILANZSUMME</t>
  </si>
  <si>
    <t>Jahre 1</t>
  </si>
  <si>
    <t>Jahre 2</t>
  </si>
  <si>
    <t>GEWINN UND VERLUSTRECNUNG</t>
  </si>
  <si>
    <t>Umsatzerlöse</t>
  </si>
  <si>
    <t>Bestandsveränderung</t>
  </si>
  <si>
    <t>Sonstige betriebliche Erträge</t>
  </si>
  <si>
    <t>Betriebsleitung</t>
  </si>
  <si>
    <t>Materialaufwand</t>
  </si>
  <si>
    <t>Abschreibungen</t>
  </si>
  <si>
    <t>Sonstige Aufwendungen</t>
  </si>
  <si>
    <t>Betreibsergebnis</t>
  </si>
  <si>
    <t>Finanzergebnis</t>
  </si>
  <si>
    <t>EGT</t>
  </si>
  <si>
    <t>außerordentliche Erträge</t>
  </si>
  <si>
    <t>außerordentliche Aufwendungen</t>
  </si>
  <si>
    <t>Jahresüberschuss vor Steuern</t>
  </si>
  <si>
    <t>Steurern vom Einkommen und Ertrag</t>
  </si>
  <si>
    <t>Jahresüberschuss nach Steuern</t>
  </si>
  <si>
    <t>Auflösung versteurte Rücklagen</t>
  </si>
  <si>
    <t>Gewinn/Verlustvortrag</t>
  </si>
  <si>
    <t>Bilanzgewinn/verlust</t>
  </si>
  <si>
    <t>Yr. 2</t>
  </si>
  <si>
    <t>Yr. 1</t>
  </si>
  <si>
    <t>↓</t>
  </si>
  <si>
    <t>↑</t>
  </si>
  <si>
    <t>Cashflow</t>
  </si>
  <si>
    <t>Immaterielle Vermögensgegenstände</t>
  </si>
  <si>
    <t>Summe</t>
  </si>
  <si>
    <t>BW Year 1</t>
  </si>
  <si>
    <t>Zugänge Year 2</t>
  </si>
  <si>
    <t>Abgänge Year 2</t>
  </si>
  <si>
    <t>Afa</t>
  </si>
  <si>
    <t>BW Year 2</t>
  </si>
  <si>
    <t>Abschreibung</t>
  </si>
  <si>
    <t>Auflösung Rückstellungen für Pensionen</t>
  </si>
  <si>
    <t>Gewinne aus Anlagenabgang</t>
  </si>
  <si>
    <t>- / +</t>
  </si>
  <si>
    <t>+ / -</t>
  </si>
  <si>
    <t>Halbfertigerzeugnisse</t>
  </si>
  <si>
    <t>Veränderung des Working Capital</t>
  </si>
  <si>
    <t>Vorräte</t>
  </si>
  <si>
    <t>Forderungen aus Lieferung  und Leistung</t>
  </si>
  <si>
    <t>Sonstige Vermögensgegentände</t>
  </si>
  <si>
    <t>Steuerrückstellungen</t>
  </si>
  <si>
    <t>Verbindlichkeiten aus Lieferung und  Leistung</t>
  </si>
  <si>
    <t>Veränderung des Working Capitals</t>
  </si>
  <si>
    <t xml:space="preserve">aus dem </t>
  </si>
  <si>
    <t>Ergebnis</t>
  </si>
  <si>
    <t>Veränderung</t>
  </si>
  <si>
    <t>des</t>
  </si>
  <si>
    <t>Working Capitals</t>
  </si>
  <si>
    <t xml:space="preserve">Operativer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</si>
</sst>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#,##0&quot; &quot;;&quot;-&quot;#,##0&quot; &quot;;&quot; -&quot;00&quot; &quot;;&quot; &quot;@&quot; &quot;"/>
    <numFmt numFmtId="165" formatCode="&quot; &quot;#,##0.00&quot; &quot;;&quot;-&quot;#,##0.00&quot; &quot;;&quot; -&quot;00&quot; &quot;;&quot; &quot;@&quot; &quot;"/>
    <numFmt numFmtId="172" formatCode="&quot;€&quot;\ #,##0"/>
    <numFmt numFmtId="174" formatCode="_-&quot;€&quot;\ * #,##0_-;\-&quot;€&quot;\ * #,##0_-;_-&quot;€&quot;\ * &quot;-&quot;??_-;_-@_-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KaiTi"/>
      <family val="3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20" fontId="0" fillId="3" borderId="0" xfId="0" applyNumberFormat="1" applyFill="1"/>
    <xf numFmtId="0" fontId="0" fillId="3" borderId="1" xfId="0" applyFill="1" applyBorder="1"/>
    <xf numFmtId="165" fontId="0" fillId="3" borderId="0" xfId="1" applyFont="1" applyFill="1"/>
    <xf numFmtId="164" fontId="0" fillId="3" borderId="0" xfId="1" applyNumberFormat="1" applyFont="1" applyFill="1"/>
    <xf numFmtId="164" fontId="0" fillId="3" borderId="2" xfId="1" applyNumberFormat="1" applyFont="1" applyFill="1" applyBorder="1"/>
    <xf numFmtId="165" fontId="0" fillId="3" borderId="1" xfId="1" applyFont="1" applyFill="1" applyBorder="1"/>
    <xf numFmtId="164" fontId="0" fillId="3" borderId="1" xfId="1" applyNumberFormat="1" applyFont="1" applyFill="1" applyBorder="1"/>
    <xf numFmtId="164" fontId="0" fillId="3" borderId="0" xfId="0" applyNumberFormat="1" applyFill="1"/>
    <xf numFmtId="164" fontId="0" fillId="3" borderId="1" xfId="0" applyNumberFormat="1" applyFill="1" applyBorder="1"/>
    <xf numFmtId="172" fontId="0" fillId="3" borderId="0" xfId="1" applyNumberFormat="1" applyFont="1" applyFill="1"/>
    <xf numFmtId="174" fontId="0" fillId="3" borderId="2" xfId="1" applyNumberFormat="1" applyFont="1" applyFill="1" applyBorder="1"/>
    <xf numFmtId="174" fontId="0" fillId="3" borderId="0" xfId="1" applyNumberFormat="1" applyFont="1" applyFill="1"/>
    <xf numFmtId="0" fontId="2" fillId="3" borderId="0" xfId="0" applyFont="1" applyFill="1"/>
    <xf numFmtId="0" fontId="2" fillId="3" borderId="1" xfId="0" applyFont="1" applyFill="1" applyBorder="1"/>
    <xf numFmtId="0" fontId="0" fillId="3" borderId="0" xfId="0" applyFill="1" applyAlignment="1">
      <alignment horizontal="center"/>
    </xf>
    <xf numFmtId="0" fontId="3" fillId="3" borderId="0" xfId="0" applyFont="1" applyFill="1"/>
    <xf numFmtId="0" fontId="0" fillId="4" borderId="1" xfId="0" applyFill="1" applyBorder="1"/>
    <xf numFmtId="164" fontId="0" fillId="4" borderId="1" xfId="1" applyNumberFormat="1" applyFont="1" applyFill="1" applyBorder="1"/>
    <xf numFmtId="164" fontId="0" fillId="4" borderId="0" xfId="1" applyNumberFormat="1" applyFont="1" applyFill="1"/>
    <xf numFmtId="0" fontId="0" fillId="4" borderId="0" xfId="0" applyFill="1"/>
    <xf numFmtId="0" fontId="3" fillId="4" borderId="0" xfId="0" applyFont="1" applyFill="1"/>
    <xf numFmtId="0" fontId="0" fillId="3" borderId="0" xfId="0" quotePrefix="1" applyFill="1"/>
    <xf numFmtId="164" fontId="0" fillId="3" borderId="3" xfId="1" applyNumberFormat="1" applyFont="1" applyFill="1" applyBorder="1"/>
    <xf numFmtId="164" fontId="0" fillId="3" borderId="0" xfId="1" applyNumberFormat="1" applyFont="1" applyFill="1" applyBorder="1"/>
    <xf numFmtId="20" fontId="0" fillId="4" borderId="0" xfId="0" applyNumberFormat="1" applyFill="1"/>
    <xf numFmtId="164" fontId="0" fillId="4" borderId="3" xfId="1" applyNumberFormat="1" applyFont="1" applyFill="1" applyBorder="1"/>
    <xf numFmtId="0" fontId="3" fillId="3" borderId="0" xfId="0" applyFont="1" applyFill="1" applyAlignment="1">
      <alignment horizontal="center"/>
    </xf>
    <xf numFmtId="164" fontId="0" fillId="2" borderId="0" xfId="1" applyNumberFormat="1" applyFont="1" applyFill="1"/>
    <xf numFmtId="164" fontId="0" fillId="5" borderId="0" xfId="1" applyNumberFormat="1" applyFont="1" applyFill="1"/>
    <xf numFmtId="164" fontId="0" fillId="5" borderId="0" xfId="1" applyNumberFormat="1" applyFont="1" applyFill="1" applyAlignment="1">
      <alignment horizontal="center"/>
    </xf>
    <xf numFmtId="164" fontId="0" fillId="3" borderId="0" xfId="1" quotePrefix="1" applyNumberFormat="1" applyFont="1" applyFill="1"/>
    <xf numFmtId="0" fontId="2" fillId="3" borderId="0" xfId="0" applyFont="1" applyFill="1" applyAlignment="1">
      <alignment horizontal="center"/>
    </xf>
    <xf numFmtId="0" fontId="2" fillId="3" borderId="0" xfId="0" quotePrefix="1" applyFont="1" applyFill="1" applyAlignment="1">
      <alignment horizontal="center"/>
    </xf>
    <xf numFmtId="164" fontId="0" fillId="3" borderId="4" xfId="1" applyNumberFormat="1" applyFont="1" applyFill="1" applyBorder="1" applyAlignment="1">
      <alignment horizontal="center"/>
    </xf>
    <xf numFmtId="164" fontId="0" fillId="3" borderId="5" xfId="1" applyNumberFormat="1" applyFont="1" applyFill="1" applyBorder="1" applyAlignment="1">
      <alignment horizontal="center"/>
    </xf>
    <xf numFmtId="164" fontId="0" fillId="3" borderId="4" xfId="1" applyNumberFormat="1" applyFont="1" applyFill="1" applyBorder="1" applyAlignment="1">
      <alignment horizontal="right"/>
    </xf>
    <xf numFmtId="164" fontId="0" fillId="3" borderId="5" xfId="1" applyNumberFormat="1" applyFont="1" applyFill="1" applyBorder="1" applyAlignment="1">
      <alignment horizontal="right"/>
    </xf>
    <xf numFmtId="164" fontId="0" fillId="3" borderId="6" xfId="1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164" fontId="0" fillId="5" borderId="1" xfId="1" applyNumberFormat="1" applyFont="1" applyFill="1" applyBorder="1"/>
    <xf numFmtId="164" fontId="0" fillId="3" borderId="0" xfId="1" applyNumberFormat="1" applyFont="1" applyFill="1" applyAlignment="1">
      <alignment horizontal="center"/>
    </xf>
    <xf numFmtId="164" fontId="0" fillId="6" borderId="0" xfId="0" applyNumberFormat="1" applyFill="1"/>
    <xf numFmtId="0" fontId="2" fillId="3" borderId="7" xfId="0" applyFont="1" applyFill="1" applyBorder="1"/>
    <xf numFmtId="172" fontId="2" fillId="3" borderId="7" xfId="0" applyNumberFormat="1" applyFont="1" applyFill="1" applyBorder="1"/>
    <xf numFmtId="164" fontId="0" fillId="7" borderId="0" xfId="1" applyNumberFormat="1" applyFont="1" applyFill="1"/>
    <xf numFmtId="164" fontId="0" fillId="8" borderId="0" xfId="1" applyNumberFormat="1" applyFont="1" applyFill="1"/>
    <xf numFmtId="0" fontId="0" fillId="8" borderId="0" xfId="0" applyFill="1"/>
    <xf numFmtId="20" fontId="0" fillId="8" borderId="0" xfId="0" applyNumberFormat="1" applyFill="1"/>
    <xf numFmtId="0" fontId="0" fillId="3" borderId="0" xfId="0" applyFill="1" applyBorder="1"/>
  </cellXfs>
  <cellStyles count="2">
    <cellStyle name="Komma" xfId="1" builtinId="3" customBuiltin="1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313763</xdr:colOff>
      <xdr:row>47</xdr:row>
      <xdr:rowOff>188258</xdr:rowOff>
    </xdr:from>
    <xdr:to>
      <xdr:col>6</xdr:col>
      <xdr:colOff>430306</xdr:colOff>
      <xdr:row>53</xdr:row>
      <xdr:rowOff>26894</xdr:rowOff>
    </xdr:to>
    <xdr:sp macro="" textlink="">
      <xdr:nvSpPr>
        <xdr:cNvPr id="2" name="Wolkenförmige Legende 1"/>
        <xdr:cNvSpPr/>
      </xdr:nvSpPr>
      <xdr:spPr>
        <a:xfrm>
          <a:off x="3407483" y="9050318"/>
          <a:ext cx="1701503" cy="981636"/>
        </a:xfrm>
        <a:prstGeom prst="cloudCallout">
          <a:avLst>
            <a:gd name="adj1" fmla="val -100069"/>
            <a:gd name="adj2" fmla="val -7888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AT" sz="800"/>
            <a:t>Abschr.</a:t>
          </a:r>
        </a:p>
        <a:p>
          <a:pPr algn="l"/>
          <a:r>
            <a:rPr lang="de-AT" sz="800" baseline="0"/>
            <a:t> Immat. Verm.  500</a:t>
          </a:r>
        </a:p>
        <a:p>
          <a:pPr algn="l"/>
          <a:r>
            <a:rPr lang="de-AT" sz="800" baseline="0"/>
            <a:t>Sachanlagen 14.000 </a:t>
          </a:r>
        </a:p>
        <a:p>
          <a:pPr algn="l"/>
          <a:r>
            <a:rPr lang="de-AT" sz="800" baseline="0"/>
            <a:t>Finanzanlage 14.500</a:t>
          </a:r>
        </a:p>
        <a:p>
          <a:pPr algn="l"/>
          <a:r>
            <a:rPr lang="de-AT" sz="800"/>
            <a:t>v</a:t>
          </a:r>
        </a:p>
      </xdr:txBody>
    </xdr:sp>
    <xdr:clientData/>
  </xdr:twoCellAnchor>
  <xdr:twoCellAnchor>
    <xdr:from>
      <xdr:col>4</xdr:col>
      <xdr:colOff>116541</xdr:colOff>
      <xdr:row>39</xdr:row>
      <xdr:rowOff>53789</xdr:rowOff>
    </xdr:from>
    <xdr:to>
      <xdr:col>6</xdr:col>
      <xdr:colOff>233084</xdr:colOff>
      <xdr:row>44</xdr:row>
      <xdr:rowOff>89648</xdr:rowOff>
    </xdr:to>
    <xdr:sp macro="" textlink="">
      <xdr:nvSpPr>
        <xdr:cNvPr id="3" name="Wolkenförmige Legende 2"/>
        <xdr:cNvSpPr/>
      </xdr:nvSpPr>
      <xdr:spPr>
        <a:xfrm>
          <a:off x="3210261" y="7399469"/>
          <a:ext cx="1701503" cy="980739"/>
        </a:xfrm>
        <a:prstGeom prst="cloudCallout">
          <a:avLst>
            <a:gd name="adj1" fmla="val -68852"/>
            <a:gd name="adj2" fmla="val 35932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AT" sz="800"/>
            <a:t>Sonst. Betr. Eträge</a:t>
          </a:r>
        </a:p>
        <a:p>
          <a:pPr algn="l"/>
          <a:r>
            <a:rPr lang="de-AT" sz="800" baseline="0"/>
            <a:t> Gew. aus dem Abgang von Anlageverm. Yr. 1 21 K Yr. 2 20 K</a:t>
          </a:r>
        </a:p>
        <a:p>
          <a:pPr algn="l"/>
          <a:endParaRPr lang="de-AT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313763</xdr:colOff>
      <xdr:row>48</xdr:row>
      <xdr:rowOff>188258</xdr:rowOff>
    </xdr:from>
    <xdr:to>
      <xdr:col>6</xdr:col>
      <xdr:colOff>430306</xdr:colOff>
      <xdr:row>54</xdr:row>
      <xdr:rowOff>26894</xdr:rowOff>
    </xdr:to>
    <xdr:sp macro="" textlink="">
      <xdr:nvSpPr>
        <xdr:cNvPr id="2" name="Wolkenförmige Legende 1"/>
        <xdr:cNvSpPr/>
      </xdr:nvSpPr>
      <xdr:spPr>
        <a:xfrm>
          <a:off x="3407483" y="9050318"/>
          <a:ext cx="1701503" cy="981636"/>
        </a:xfrm>
        <a:prstGeom prst="cloudCallout">
          <a:avLst>
            <a:gd name="adj1" fmla="val -100069"/>
            <a:gd name="adj2" fmla="val -7888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AT" sz="800"/>
            <a:t>Abschr.</a:t>
          </a:r>
        </a:p>
        <a:p>
          <a:pPr algn="l"/>
          <a:r>
            <a:rPr lang="de-AT" sz="800" baseline="0"/>
            <a:t> Immat. Verm.  500</a:t>
          </a:r>
        </a:p>
        <a:p>
          <a:pPr algn="l"/>
          <a:r>
            <a:rPr lang="de-AT" sz="800" baseline="0"/>
            <a:t>Sachanlagen 14.000 </a:t>
          </a:r>
        </a:p>
        <a:p>
          <a:pPr algn="l"/>
          <a:r>
            <a:rPr lang="de-AT" sz="800" baseline="0"/>
            <a:t>Finanzanlage 14.500</a:t>
          </a:r>
        </a:p>
        <a:p>
          <a:pPr algn="l"/>
          <a:r>
            <a:rPr lang="de-AT" sz="800"/>
            <a:t>v</a:t>
          </a:r>
        </a:p>
      </xdr:txBody>
    </xdr:sp>
    <xdr:clientData/>
  </xdr:twoCellAnchor>
  <xdr:twoCellAnchor>
    <xdr:from>
      <xdr:col>4</xdr:col>
      <xdr:colOff>116541</xdr:colOff>
      <xdr:row>40</xdr:row>
      <xdr:rowOff>53789</xdr:rowOff>
    </xdr:from>
    <xdr:to>
      <xdr:col>6</xdr:col>
      <xdr:colOff>233084</xdr:colOff>
      <xdr:row>45</xdr:row>
      <xdr:rowOff>89648</xdr:rowOff>
    </xdr:to>
    <xdr:sp macro="" textlink="">
      <xdr:nvSpPr>
        <xdr:cNvPr id="3" name="Wolkenförmige Legende 2"/>
        <xdr:cNvSpPr/>
      </xdr:nvSpPr>
      <xdr:spPr>
        <a:xfrm>
          <a:off x="3210261" y="7399469"/>
          <a:ext cx="1701503" cy="980739"/>
        </a:xfrm>
        <a:prstGeom prst="cloudCallout">
          <a:avLst>
            <a:gd name="adj1" fmla="val -68852"/>
            <a:gd name="adj2" fmla="val 35932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AT" sz="800"/>
            <a:t>Sonst. Betr. Eträge</a:t>
          </a:r>
        </a:p>
        <a:p>
          <a:pPr algn="l"/>
          <a:r>
            <a:rPr lang="de-AT" sz="800" baseline="0"/>
            <a:t> Gew. aus dem Abgang von Anlageverm. Yr. 1 21 K Yr. 2 20 K</a:t>
          </a:r>
        </a:p>
        <a:p>
          <a:pPr algn="l"/>
          <a:endParaRPr lang="de-AT" sz="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313763</xdr:colOff>
      <xdr:row>48</xdr:row>
      <xdr:rowOff>188258</xdr:rowOff>
    </xdr:from>
    <xdr:to>
      <xdr:col>6</xdr:col>
      <xdr:colOff>430306</xdr:colOff>
      <xdr:row>54</xdr:row>
      <xdr:rowOff>26894</xdr:rowOff>
    </xdr:to>
    <xdr:sp macro="" textlink="">
      <xdr:nvSpPr>
        <xdr:cNvPr id="2" name="Wolkenförmige Legende 1"/>
        <xdr:cNvSpPr/>
      </xdr:nvSpPr>
      <xdr:spPr>
        <a:xfrm>
          <a:off x="3407483" y="9248438"/>
          <a:ext cx="1701503" cy="981636"/>
        </a:xfrm>
        <a:prstGeom prst="cloudCallout">
          <a:avLst>
            <a:gd name="adj1" fmla="val -100069"/>
            <a:gd name="adj2" fmla="val -78883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AT" sz="800"/>
            <a:t>Abschr.</a:t>
          </a:r>
        </a:p>
        <a:p>
          <a:pPr algn="l"/>
          <a:r>
            <a:rPr lang="de-AT" sz="800" baseline="0"/>
            <a:t> Immat. Verm.  500</a:t>
          </a:r>
        </a:p>
        <a:p>
          <a:pPr algn="l"/>
          <a:r>
            <a:rPr lang="de-AT" sz="800" baseline="0"/>
            <a:t>Sachanlagen 14.000 </a:t>
          </a:r>
        </a:p>
        <a:p>
          <a:pPr algn="l"/>
          <a:r>
            <a:rPr lang="de-AT" sz="800" baseline="0"/>
            <a:t>Finanzanlage 14.500</a:t>
          </a:r>
        </a:p>
        <a:p>
          <a:pPr algn="l"/>
          <a:r>
            <a:rPr lang="de-AT" sz="800"/>
            <a:t>v</a:t>
          </a:r>
        </a:p>
      </xdr:txBody>
    </xdr:sp>
    <xdr:clientData/>
  </xdr:twoCellAnchor>
  <xdr:twoCellAnchor>
    <xdr:from>
      <xdr:col>4</xdr:col>
      <xdr:colOff>116541</xdr:colOff>
      <xdr:row>40</xdr:row>
      <xdr:rowOff>53789</xdr:rowOff>
    </xdr:from>
    <xdr:to>
      <xdr:col>6</xdr:col>
      <xdr:colOff>233084</xdr:colOff>
      <xdr:row>45</xdr:row>
      <xdr:rowOff>89648</xdr:rowOff>
    </xdr:to>
    <xdr:sp macro="" textlink="">
      <xdr:nvSpPr>
        <xdr:cNvPr id="3" name="Wolkenförmige Legende 2"/>
        <xdr:cNvSpPr/>
      </xdr:nvSpPr>
      <xdr:spPr>
        <a:xfrm>
          <a:off x="3210261" y="7597589"/>
          <a:ext cx="1701503" cy="980739"/>
        </a:xfrm>
        <a:prstGeom prst="cloudCallout">
          <a:avLst>
            <a:gd name="adj1" fmla="val -68852"/>
            <a:gd name="adj2" fmla="val 35932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de-AT" sz="800"/>
            <a:t>Sonst. Betr. Eträge</a:t>
          </a:r>
        </a:p>
        <a:p>
          <a:pPr algn="l"/>
          <a:r>
            <a:rPr lang="de-AT" sz="800" baseline="0"/>
            <a:t> Gew. aus dem Abgang von Anlageverm. Yr. 1 21 K Yr. 2 20 K</a:t>
          </a:r>
        </a:p>
        <a:p>
          <a:pPr algn="l"/>
          <a:endParaRPr lang="de-AT" sz="8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9"/>
  <sheetViews>
    <sheetView topLeftCell="A43" zoomScale="85" zoomScaleNormal="85" workbookViewId="0">
      <selection activeCell="R59" sqref="R1:S59"/>
    </sheetView>
  </sheetViews>
  <sheetFormatPr baseColWidth="10" defaultRowHeight="14.4" x14ac:dyDescent="0.3"/>
  <cols>
    <col min="1" max="1" width="11.44140625" style="1" customWidth="1"/>
    <col min="2" max="2" width="11.5546875" style="1"/>
    <col min="3" max="3" width="4" style="1" customWidth="1"/>
    <col min="4" max="4" width="18.109375" style="1" customWidth="1"/>
    <col min="5" max="7" width="11.5546875" style="1"/>
    <col min="8" max="8" width="13" style="1" bestFit="1" customWidth="1"/>
    <col min="9" max="9" width="1.5546875" style="1" customWidth="1"/>
    <col min="10" max="10" width="12.77734375" style="1" bestFit="1" customWidth="1"/>
    <col min="11" max="11" width="2.44140625" style="1" customWidth="1"/>
    <col min="12" max="12" width="11.5546875" style="1"/>
    <col min="13" max="13" width="1.6640625" style="1" customWidth="1"/>
    <col min="14" max="14" width="4" style="1" customWidth="1"/>
    <col min="15" max="15" width="1.88671875" style="1" customWidth="1"/>
    <col min="16" max="16" width="6.21875" style="16" customWidth="1"/>
    <col min="17" max="17" width="11.5546875" style="5"/>
    <col min="18" max="18" width="11.5546875" style="33"/>
    <col min="19" max="16384" width="11.5546875" style="1"/>
  </cols>
  <sheetData>
    <row r="2" spans="2:16" x14ac:dyDescent="0.3">
      <c r="B2" s="14" t="s">
        <v>30</v>
      </c>
      <c r="H2" s="1" t="s">
        <v>53</v>
      </c>
      <c r="J2" s="1" t="s">
        <v>52</v>
      </c>
      <c r="L2" s="5"/>
    </row>
    <row r="3" spans="2:16" x14ac:dyDescent="0.3">
      <c r="B3" s="1" t="s">
        <v>9</v>
      </c>
      <c r="C3" s="1" t="s">
        <v>0</v>
      </c>
      <c r="L3" s="5"/>
    </row>
    <row r="4" spans="2:16" ht="15" x14ac:dyDescent="0.3">
      <c r="C4" s="1" t="s">
        <v>22</v>
      </c>
      <c r="D4" s="1" t="s">
        <v>10</v>
      </c>
      <c r="H4" s="5">
        <v>20500</v>
      </c>
      <c r="I4" s="5">
        <v>20500</v>
      </c>
      <c r="J4" s="5">
        <v>20000</v>
      </c>
      <c r="L4" s="5">
        <f>+H4-J4</f>
        <v>500</v>
      </c>
      <c r="O4" s="17" t="s">
        <v>76</v>
      </c>
      <c r="P4" s="28"/>
    </row>
    <row r="5" spans="2:16" ht="15" x14ac:dyDescent="0.3">
      <c r="C5" s="1" t="s">
        <v>23</v>
      </c>
      <c r="D5" s="1" t="s">
        <v>11</v>
      </c>
      <c r="H5" s="5">
        <v>96000</v>
      </c>
      <c r="I5" s="5">
        <v>96000</v>
      </c>
      <c r="J5" s="5">
        <v>93000</v>
      </c>
      <c r="L5" s="5">
        <f t="shared" ref="L5:L37" si="0">+H5-J5</f>
        <v>3000</v>
      </c>
      <c r="O5" s="17" t="s">
        <v>76</v>
      </c>
      <c r="P5" s="28"/>
    </row>
    <row r="6" spans="2:16" ht="15" x14ac:dyDescent="0.3">
      <c r="C6" s="1" t="s">
        <v>24</v>
      </c>
      <c r="D6" s="1" t="s">
        <v>12</v>
      </c>
      <c r="H6" s="5">
        <v>43000</v>
      </c>
      <c r="I6" s="5">
        <v>43000</v>
      </c>
      <c r="J6" s="5">
        <v>41500</v>
      </c>
      <c r="L6" s="5">
        <f t="shared" si="0"/>
        <v>1500</v>
      </c>
      <c r="O6" s="17" t="s">
        <v>76</v>
      </c>
      <c r="P6" s="28"/>
    </row>
    <row r="7" spans="2:16" x14ac:dyDescent="0.3">
      <c r="B7" s="1" t="s">
        <v>21</v>
      </c>
      <c r="C7" s="1" t="s">
        <v>1</v>
      </c>
      <c r="H7" s="5"/>
      <c r="I7" s="5"/>
      <c r="J7" s="5"/>
      <c r="L7" s="5">
        <f t="shared" si="0"/>
        <v>0</v>
      </c>
    </row>
    <row r="8" spans="2:16" x14ac:dyDescent="0.3">
      <c r="C8" s="1" t="s">
        <v>22</v>
      </c>
      <c r="D8" s="1" t="s">
        <v>13</v>
      </c>
      <c r="H8" s="5"/>
      <c r="I8" s="5"/>
      <c r="J8" s="5"/>
      <c r="L8" s="5">
        <f t="shared" si="0"/>
        <v>0</v>
      </c>
    </row>
    <row r="9" spans="2:16" ht="15" x14ac:dyDescent="0.3">
      <c r="D9" s="2" t="s">
        <v>25</v>
      </c>
      <c r="E9" s="1" t="s">
        <v>14</v>
      </c>
      <c r="H9" s="5">
        <v>8200</v>
      </c>
      <c r="I9" s="5">
        <v>8200</v>
      </c>
      <c r="J9" s="5">
        <v>7500</v>
      </c>
      <c r="L9" s="5">
        <f t="shared" si="0"/>
        <v>700</v>
      </c>
      <c r="O9" s="17" t="s">
        <v>76</v>
      </c>
      <c r="P9" s="28"/>
    </row>
    <row r="10" spans="2:16" ht="15" x14ac:dyDescent="0.3">
      <c r="D10" s="1" t="s">
        <v>26</v>
      </c>
      <c r="E10" s="1" t="s">
        <v>15</v>
      </c>
      <c r="H10" s="5">
        <v>900</v>
      </c>
      <c r="I10" s="5">
        <v>900</v>
      </c>
      <c r="J10" s="5">
        <v>600</v>
      </c>
      <c r="L10" s="5">
        <f t="shared" si="0"/>
        <v>300</v>
      </c>
      <c r="O10" s="17" t="s">
        <v>76</v>
      </c>
      <c r="P10" s="28"/>
    </row>
    <row r="11" spans="2:16" ht="15" x14ac:dyDescent="0.3">
      <c r="C11" s="1" t="s">
        <v>23</v>
      </c>
      <c r="D11" s="1" t="s">
        <v>28</v>
      </c>
      <c r="H11" s="5">
        <v>8300</v>
      </c>
      <c r="I11" s="5">
        <v>8300</v>
      </c>
      <c r="J11" s="5">
        <v>4000</v>
      </c>
      <c r="L11" s="5">
        <f t="shared" si="0"/>
        <v>4300</v>
      </c>
      <c r="O11" s="17" t="s">
        <v>76</v>
      </c>
      <c r="P11" s="28"/>
    </row>
    <row r="12" spans="2:16" ht="15" x14ac:dyDescent="0.3">
      <c r="D12" s="1" t="s">
        <v>25</v>
      </c>
      <c r="E12" s="1" t="s">
        <v>16</v>
      </c>
      <c r="H12" s="5">
        <v>88500</v>
      </c>
      <c r="I12" s="5">
        <v>88500</v>
      </c>
      <c r="J12" s="5">
        <v>84000</v>
      </c>
      <c r="L12" s="5">
        <f t="shared" si="0"/>
        <v>4500</v>
      </c>
      <c r="O12" s="17" t="s">
        <v>76</v>
      </c>
      <c r="P12" s="28"/>
    </row>
    <row r="13" spans="2:16" ht="15" x14ac:dyDescent="0.3">
      <c r="D13" s="1" t="s">
        <v>26</v>
      </c>
      <c r="E13" s="1" t="s">
        <v>17</v>
      </c>
      <c r="H13" s="5">
        <v>59400</v>
      </c>
      <c r="I13" s="5">
        <v>59400</v>
      </c>
      <c r="J13" s="5">
        <v>57400</v>
      </c>
      <c r="L13" s="5">
        <f t="shared" si="0"/>
        <v>2000</v>
      </c>
      <c r="O13" s="17" t="s">
        <v>76</v>
      </c>
      <c r="P13" s="28"/>
    </row>
    <row r="14" spans="2:16" ht="15" x14ac:dyDescent="0.3">
      <c r="D14" s="1" t="s">
        <v>27</v>
      </c>
      <c r="E14" s="1" t="s">
        <v>18</v>
      </c>
      <c r="H14" s="5">
        <v>100</v>
      </c>
      <c r="I14" s="5">
        <v>100</v>
      </c>
      <c r="J14" s="5">
        <v>1600</v>
      </c>
      <c r="L14" s="5">
        <f t="shared" si="0"/>
        <v>-1500</v>
      </c>
      <c r="N14" s="17" t="s">
        <v>75</v>
      </c>
    </row>
    <row r="15" spans="2:16" ht="15" x14ac:dyDescent="0.3">
      <c r="C15" s="1" t="s">
        <v>24</v>
      </c>
      <c r="D15" s="1" t="s">
        <v>19</v>
      </c>
      <c r="H15" s="5">
        <v>72700</v>
      </c>
      <c r="I15" s="5">
        <v>72700</v>
      </c>
      <c r="J15" s="5">
        <v>64400</v>
      </c>
      <c r="L15" s="25">
        <f t="shared" si="0"/>
        <v>8300</v>
      </c>
      <c r="O15" s="17" t="s">
        <v>76</v>
      </c>
      <c r="P15" s="28"/>
    </row>
    <row r="16" spans="2:16" ht="15.6" thickBot="1" x14ac:dyDescent="0.35">
      <c r="B16" s="1" t="s">
        <v>29</v>
      </c>
      <c r="D16" s="1" t="s">
        <v>20</v>
      </c>
      <c r="H16" s="5">
        <v>2600</v>
      </c>
      <c r="I16" s="5">
        <v>2600</v>
      </c>
      <c r="J16" s="5">
        <v>5300</v>
      </c>
      <c r="L16" s="24">
        <f t="shared" si="0"/>
        <v>-2700</v>
      </c>
      <c r="N16" s="17" t="s">
        <v>75</v>
      </c>
    </row>
    <row r="17" spans="2:18" ht="15.6" thickTop="1" thickBot="1" x14ac:dyDescent="0.35">
      <c r="B17" s="15" t="s">
        <v>51</v>
      </c>
      <c r="C17" s="3"/>
      <c r="D17" s="3"/>
      <c r="E17" s="3"/>
      <c r="F17" s="3"/>
      <c r="G17" s="3"/>
      <c r="H17" s="6">
        <f>SUM(H4:H16)</f>
        <v>400200</v>
      </c>
      <c r="I17" s="6">
        <f>SUM(I4:I16)</f>
        <v>400200</v>
      </c>
      <c r="J17" s="6">
        <f>SUM(J4:J16)</f>
        <v>379300</v>
      </c>
      <c r="L17" s="6">
        <f t="shared" si="0"/>
        <v>20900</v>
      </c>
    </row>
    <row r="18" spans="2:18" ht="15" thickTop="1" x14ac:dyDescent="0.3">
      <c r="H18" s="5"/>
      <c r="I18" s="5"/>
    </row>
    <row r="19" spans="2:18" x14ac:dyDescent="0.3">
      <c r="H19" s="5"/>
      <c r="I19" s="5"/>
    </row>
    <row r="20" spans="2:18" x14ac:dyDescent="0.3">
      <c r="B20" s="14" t="s">
        <v>31</v>
      </c>
      <c r="H20" s="5"/>
      <c r="I20" s="5"/>
    </row>
    <row r="21" spans="2:18" x14ac:dyDescent="0.3">
      <c r="H21" s="1" t="s">
        <v>53</v>
      </c>
      <c r="J21" s="1" t="s">
        <v>52</v>
      </c>
    </row>
    <row r="22" spans="2:18" x14ac:dyDescent="0.3">
      <c r="B22" s="1" t="s">
        <v>9</v>
      </c>
      <c r="C22" s="1" t="s">
        <v>32</v>
      </c>
      <c r="L22" s="5">
        <f t="shared" si="0"/>
        <v>0</v>
      </c>
    </row>
    <row r="23" spans="2:18" x14ac:dyDescent="0.3">
      <c r="C23" s="1" t="s">
        <v>22</v>
      </c>
      <c r="D23" s="1" t="s">
        <v>33</v>
      </c>
      <c r="H23" s="5">
        <v>60000</v>
      </c>
      <c r="I23" s="5"/>
      <c r="J23" s="5">
        <v>60000</v>
      </c>
      <c r="L23" s="5">
        <f t="shared" si="0"/>
        <v>0</v>
      </c>
    </row>
    <row r="24" spans="2:18" ht="15" x14ac:dyDescent="0.3">
      <c r="C24" s="1" t="s">
        <v>23</v>
      </c>
      <c r="D24" s="1" t="s">
        <v>34</v>
      </c>
      <c r="H24" s="5">
        <v>37000</v>
      </c>
      <c r="I24" s="5"/>
      <c r="J24" s="5">
        <v>39000</v>
      </c>
      <c r="L24" s="5">
        <f t="shared" si="0"/>
        <v>-2000</v>
      </c>
      <c r="N24" s="17" t="s">
        <v>75</v>
      </c>
    </row>
    <row r="25" spans="2:18" ht="15" x14ac:dyDescent="0.3">
      <c r="C25" s="1" t="s">
        <v>24</v>
      </c>
      <c r="D25" s="1" t="s">
        <v>35</v>
      </c>
      <c r="H25" s="5">
        <v>20000</v>
      </c>
      <c r="I25" s="5"/>
      <c r="J25" s="5">
        <v>18000</v>
      </c>
      <c r="L25" s="5">
        <f t="shared" si="0"/>
        <v>2000</v>
      </c>
      <c r="O25" s="17" t="s">
        <v>76</v>
      </c>
    </row>
    <row r="26" spans="2:18" x14ac:dyDescent="0.3">
      <c r="B26" s="1" t="s">
        <v>21</v>
      </c>
      <c r="C26" s="1" t="s">
        <v>36</v>
      </c>
      <c r="H26" s="5">
        <v>30000</v>
      </c>
      <c r="I26" s="5"/>
      <c r="J26" s="5">
        <v>30000</v>
      </c>
      <c r="L26" s="5">
        <f t="shared" si="0"/>
        <v>0</v>
      </c>
    </row>
    <row r="27" spans="2:18" x14ac:dyDescent="0.3">
      <c r="B27" s="1" t="s">
        <v>29</v>
      </c>
      <c r="C27" s="1" t="s">
        <v>38</v>
      </c>
      <c r="H27" s="5"/>
      <c r="I27" s="5"/>
      <c r="J27" s="5"/>
      <c r="L27" s="5">
        <f t="shared" si="0"/>
        <v>0</v>
      </c>
    </row>
    <row r="28" spans="2:18" ht="15" x14ac:dyDescent="0.3">
      <c r="C28" s="2" t="s">
        <v>25</v>
      </c>
      <c r="D28" s="1" t="s">
        <v>37</v>
      </c>
      <c r="H28" s="5">
        <v>50300</v>
      </c>
      <c r="I28" s="5"/>
      <c r="J28" s="5">
        <v>51300</v>
      </c>
      <c r="L28" s="5">
        <f t="shared" si="0"/>
        <v>-1000</v>
      </c>
      <c r="N28" s="17" t="s">
        <v>75</v>
      </c>
      <c r="P28" s="1"/>
      <c r="Q28" s="48"/>
      <c r="R28" s="34"/>
    </row>
    <row r="29" spans="2:18" ht="15" x14ac:dyDescent="0.3">
      <c r="C29" s="1" t="s">
        <v>26</v>
      </c>
      <c r="D29" s="1" t="s">
        <v>39</v>
      </c>
      <c r="H29" s="5">
        <v>9600</v>
      </c>
      <c r="I29" s="5"/>
      <c r="J29" s="5">
        <v>8000</v>
      </c>
      <c r="L29" s="5">
        <f t="shared" si="0"/>
        <v>1600</v>
      </c>
      <c r="O29" s="17" t="s">
        <v>76</v>
      </c>
    </row>
    <row r="30" spans="2:18" ht="15" x14ac:dyDescent="0.3">
      <c r="C30" s="1" t="s">
        <v>27</v>
      </c>
      <c r="D30" s="1" t="s">
        <v>40</v>
      </c>
      <c r="H30" s="5">
        <v>63500</v>
      </c>
      <c r="I30" s="5"/>
      <c r="J30" s="5">
        <v>62500</v>
      </c>
      <c r="L30" s="5">
        <f t="shared" si="0"/>
        <v>1000</v>
      </c>
      <c r="O30" s="17" t="s">
        <v>76</v>
      </c>
    </row>
    <row r="31" spans="2:18" x14ac:dyDescent="0.3">
      <c r="B31" s="1" t="s">
        <v>48</v>
      </c>
      <c r="C31" s="1" t="s">
        <v>3</v>
      </c>
      <c r="H31" s="5"/>
      <c r="I31" s="5"/>
      <c r="J31" s="5"/>
      <c r="L31" s="5">
        <f t="shared" si="0"/>
        <v>0</v>
      </c>
    </row>
    <row r="32" spans="2:18" ht="15" x14ac:dyDescent="0.3">
      <c r="C32" s="1" t="s">
        <v>25</v>
      </c>
      <c r="D32" s="1" t="s">
        <v>41</v>
      </c>
      <c r="H32" s="5">
        <v>71000</v>
      </c>
      <c r="I32" s="5"/>
      <c r="J32" s="5">
        <v>60000</v>
      </c>
      <c r="L32" s="5">
        <f t="shared" si="0"/>
        <v>11000</v>
      </c>
      <c r="O32" s="17" t="s">
        <v>76</v>
      </c>
    </row>
    <row r="33" spans="2:19" ht="15" x14ac:dyDescent="0.3">
      <c r="C33" s="1" t="s">
        <v>26</v>
      </c>
      <c r="D33" s="1" t="s">
        <v>42</v>
      </c>
      <c r="H33" s="5">
        <v>15000</v>
      </c>
      <c r="I33" s="5"/>
      <c r="J33" s="5">
        <v>6000</v>
      </c>
      <c r="L33" s="5">
        <f t="shared" si="0"/>
        <v>9000</v>
      </c>
      <c r="O33" s="17" t="s">
        <v>76</v>
      </c>
    </row>
    <row r="34" spans="2:19" ht="15" x14ac:dyDescent="0.3">
      <c r="C34" s="1" t="s">
        <v>27</v>
      </c>
      <c r="D34" s="1" t="s">
        <v>43</v>
      </c>
      <c r="H34" s="5">
        <v>19000</v>
      </c>
      <c r="I34" s="5"/>
      <c r="J34" s="5">
        <v>15000</v>
      </c>
      <c r="L34" s="5">
        <f t="shared" si="0"/>
        <v>4000</v>
      </c>
      <c r="O34" s="17" t="s">
        <v>76</v>
      </c>
    </row>
    <row r="35" spans="2:19" ht="15" x14ac:dyDescent="0.3">
      <c r="C35" s="1" t="s">
        <v>49</v>
      </c>
      <c r="D35" s="1" t="s">
        <v>44</v>
      </c>
      <c r="H35" s="5">
        <v>500</v>
      </c>
      <c r="I35" s="5"/>
      <c r="J35" s="5">
        <v>300</v>
      </c>
      <c r="L35" s="5">
        <f t="shared" si="0"/>
        <v>200</v>
      </c>
      <c r="O35" s="17" t="s">
        <v>76</v>
      </c>
    </row>
    <row r="36" spans="2:19" ht="15" x14ac:dyDescent="0.3">
      <c r="C36" s="1" t="s">
        <v>50</v>
      </c>
      <c r="D36" s="1" t="s">
        <v>45</v>
      </c>
      <c r="H36" s="5">
        <v>24000</v>
      </c>
      <c r="I36" s="5"/>
      <c r="J36" s="5">
        <v>29000</v>
      </c>
      <c r="L36" s="5">
        <f t="shared" si="0"/>
        <v>-5000</v>
      </c>
      <c r="N36" s="17" t="s">
        <v>75</v>
      </c>
    </row>
    <row r="37" spans="2:19" ht="15" x14ac:dyDescent="0.3">
      <c r="B37" s="1" t="s">
        <v>47</v>
      </c>
      <c r="C37" s="1" t="s">
        <v>46</v>
      </c>
      <c r="H37" s="1">
        <v>300</v>
      </c>
      <c r="J37" s="1">
        <v>200</v>
      </c>
      <c r="L37" s="5">
        <f t="shared" si="0"/>
        <v>100</v>
      </c>
      <c r="O37" s="17" t="s">
        <v>76</v>
      </c>
    </row>
    <row r="38" spans="2:19" ht="15" thickBot="1" x14ac:dyDescent="0.35">
      <c r="B38" s="14" t="s">
        <v>51</v>
      </c>
      <c r="H38" s="12">
        <f>SUM(H23:H37)</f>
        <v>400200</v>
      </c>
      <c r="I38" s="12">
        <f>SUM(I23:I36)</f>
        <v>0</v>
      </c>
      <c r="J38" s="12">
        <f>SUM(J23:J37)</f>
        <v>379300</v>
      </c>
      <c r="L38" s="12">
        <f>+H38-J38</f>
        <v>20900</v>
      </c>
    </row>
    <row r="39" spans="2:19" ht="15" thickTop="1" x14ac:dyDescent="0.3">
      <c r="B39" s="14"/>
    </row>
    <row r="40" spans="2:19" x14ac:dyDescent="0.3">
      <c r="B40" s="14" t="s">
        <v>54</v>
      </c>
      <c r="H40" s="16" t="s">
        <v>73</v>
      </c>
      <c r="I40" s="16"/>
      <c r="J40" s="16" t="s">
        <v>74</v>
      </c>
    </row>
    <row r="41" spans="2:19" ht="15" x14ac:dyDescent="0.3">
      <c r="C41" s="1" t="s">
        <v>55</v>
      </c>
      <c r="H41" s="11">
        <v>959000</v>
      </c>
      <c r="I41" s="11"/>
      <c r="J41" s="11">
        <v>922000</v>
      </c>
      <c r="K41" s="5"/>
      <c r="L41" s="5">
        <f>+H41-J41</f>
        <v>37000</v>
      </c>
      <c r="O41" s="17" t="s">
        <v>76</v>
      </c>
      <c r="P41" s="28"/>
      <c r="Q41" s="32"/>
    </row>
    <row r="42" spans="2:19" ht="15" x14ac:dyDescent="0.3">
      <c r="C42" s="1" t="s">
        <v>56</v>
      </c>
      <c r="G42" s="5">
        <v>2000</v>
      </c>
      <c r="I42" s="5"/>
      <c r="J42" s="1">
        <v>-1000</v>
      </c>
      <c r="K42" s="5"/>
      <c r="L42" s="5">
        <f t="shared" ref="L42:L59" si="1">+H42-J42</f>
        <v>1000</v>
      </c>
      <c r="O42" s="17" t="s">
        <v>76</v>
      </c>
      <c r="P42" s="28"/>
    </row>
    <row r="43" spans="2:19" ht="15" x14ac:dyDescent="0.3">
      <c r="B43" s="3"/>
      <c r="C43" s="3" t="s">
        <v>57</v>
      </c>
      <c r="D43" s="3"/>
      <c r="E43" s="3"/>
      <c r="F43" s="3"/>
      <c r="G43" s="8">
        <v>30000</v>
      </c>
      <c r="H43" s="10">
        <f>SUM(G42:G43)</f>
        <v>32000</v>
      </c>
      <c r="I43" s="5"/>
      <c r="J43" s="10">
        <v>32000</v>
      </c>
      <c r="K43" s="5"/>
      <c r="L43" s="5">
        <f t="shared" si="1"/>
        <v>0</v>
      </c>
      <c r="O43" s="17" t="s">
        <v>76</v>
      </c>
      <c r="P43" s="28"/>
      <c r="S43" s="23"/>
    </row>
    <row r="44" spans="2:19" ht="15" x14ac:dyDescent="0.3">
      <c r="B44" s="1" t="s">
        <v>58</v>
      </c>
      <c r="H44" s="5">
        <f>SUM(H41:H43)</f>
        <v>991000</v>
      </c>
      <c r="I44" s="5"/>
      <c r="J44" s="5">
        <f>+J43+J42+J41</f>
        <v>953000</v>
      </c>
      <c r="K44" s="5"/>
      <c r="L44" s="5">
        <f t="shared" si="1"/>
        <v>38000</v>
      </c>
      <c r="O44" s="17" t="s">
        <v>76</v>
      </c>
      <c r="P44" s="28"/>
    </row>
    <row r="45" spans="2:19" ht="15" x14ac:dyDescent="0.3">
      <c r="C45" s="1" t="s">
        <v>59</v>
      </c>
      <c r="G45" s="5">
        <v>-656000</v>
      </c>
      <c r="H45" s="5"/>
      <c r="I45" s="5"/>
      <c r="J45" s="5">
        <v>-612000</v>
      </c>
      <c r="K45" s="5"/>
      <c r="L45" s="5">
        <f t="shared" si="1"/>
        <v>612000</v>
      </c>
      <c r="O45" s="17" t="s">
        <v>76</v>
      </c>
      <c r="P45" s="28"/>
    </row>
    <row r="46" spans="2:19" ht="15" x14ac:dyDescent="0.3">
      <c r="C46" s="1" t="s">
        <v>2</v>
      </c>
      <c r="G46" s="5">
        <v>-188000</v>
      </c>
      <c r="H46" s="5"/>
      <c r="I46" s="5"/>
      <c r="J46" s="5">
        <v>-186000</v>
      </c>
      <c r="K46" s="5"/>
      <c r="L46" s="5">
        <f t="shared" si="1"/>
        <v>186000</v>
      </c>
      <c r="O46" s="17" t="s">
        <v>76</v>
      </c>
      <c r="P46" s="28"/>
    </row>
    <row r="47" spans="2:19" ht="15" x14ac:dyDescent="0.3">
      <c r="C47" s="1" t="s">
        <v>60</v>
      </c>
      <c r="G47" s="5">
        <v>-29000</v>
      </c>
      <c r="H47" s="5"/>
      <c r="I47" s="5"/>
      <c r="J47" s="5">
        <v>-30000</v>
      </c>
      <c r="K47" s="5"/>
      <c r="L47" s="5">
        <f t="shared" si="1"/>
        <v>30000</v>
      </c>
      <c r="O47" s="17" t="s">
        <v>76</v>
      </c>
      <c r="P47" s="28"/>
      <c r="S47" s="23"/>
    </row>
    <row r="48" spans="2:19" ht="15" x14ac:dyDescent="0.3">
      <c r="B48" s="3"/>
      <c r="C48" s="3" t="s">
        <v>61</v>
      </c>
      <c r="D48" s="3"/>
      <c r="E48" s="3"/>
      <c r="F48" s="3"/>
      <c r="G48" s="8">
        <v>-102000</v>
      </c>
      <c r="H48" s="8">
        <f>SUM(G45:G48)</f>
        <v>-975000</v>
      </c>
      <c r="I48" s="5"/>
      <c r="J48" s="8">
        <v>-100000</v>
      </c>
      <c r="K48" s="5"/>
      <c r="L48" s="5">
        <f t="shared" si="1"/>
        <v>-875000</v>
      </c>
      <c r="N48" s="17" t="s">
        <v>75</v>
      </c>
      <c r="O48" s="17"/>
      <c r="P48" s="28"/>
    </row>
    <row r="49" spans="2:19" ht="15" x14ac:dyDescent="0.3">
      <c r="B49" s="1" t="s">
        <v>62</v>
      </c>
      <c r="H49" s="5">
        <f>SUM(H48,H44)</f>
        <v>16000</v>
      </c>
      <c r="I49" s="5"/>
      <c r="J49" s="5">
        <f>SUM(J44:J48)</f>
        <v>25000</v>
      </c>
      <c r="K49" s="5"/>
      <c r="L49" s="5">
        <f t="shared" si="1"/>
        <v>-9000</v>
      </c>
      <c r="N49" s="17" t="s">
        <v>75</v>
      </c>
      <c r="O49" s="17"/>
      <c r="P49" s="28"/>
    </row>
    <row r="50" spans="2:19" ht="15" x14ac:dyDescent="0.3">
      <c r="B50" s="3"/>
      <c r="C50" s="3" t="s">
        <v>63</v>
      </c>
      <c r="D50" s="3"/>
      <c r="E50" s="3"/>
      <c r="F50" s="3"/>
      <c r="G50" s="3"/>
      <c r="H50" s="8">
        <v>6000</v>
      </c>
      <c r="I50" s="5"/>
      <c r="J50" s="8">
        <v>4000</v>
      </c>
      <c r="K50" s="5"/>
      <c r="L50" s="5">
        <f t="shared" si="1"/>
        <v>2000</v>
      </c>
      <c r="O50" s="17" t="s">
        <v>76</v>
      </c>
      <c r="P50" s="28"/>
    </row>
    <row r="51" spans="2:19" ht="15" x14ac:dyDescent="0.3">
      <c r="B51" s="1" t="s">
        <v>64</v>
      </c>
      <c r="H51" s="5">
        <f>+H50+H49</f>
        <v>22000</v>
      </c>
      <c r="I51" s="5"/>
      <c r="J51" s="5">
        <f>+J50+J49</f>
        <v>29000</v>
      </c>
      <c r="K51" s="5"/>
      <c r="L51" s="5">
        <f t="shared" si="1"/>
        <v>-7000</v>
      </c>
      <c r="N51" s="17" t="s">
        <v>75</v>
      </c>
      <c r="O51" s="17"/>
      <c r="P51" s="28"/>
    </row>
    <row r="52" spans="2:19" ht="15" x14ac:dyDescent="0.3">
      <c r="C52" s="1" t="s">
        <v>65</v>
      </c>
      <c r="G52" s="4">
        <v>0</v>
      </c>
      <c r="H52" s="4"/>
      <c r="I52" s="5"/>
      <c r="J52" s="4">
        <v>0</v>
      </c>
      <c r="K52" s="5"/>
      <c r="L52" s="5">
        <f t="shared" si="1"/>
        <v>0</v>
      </c>
      <c r="O52" s="17" t="s">
        <v>76</v>
      </c>
      <c r="P52" s="28"/>
    </row>
    <row r="53" spans="2:19" ht="15" x14ac:dyDescent="0.3">
      <c r="B53" s="3"/>
      <c r="C53" s="3" t="s">
        <v>66</v>
      </c>
      <c r="D53" s="3"/>
      <c r="E53" s="3"/>
      <c r="F53" s="3"/>
      <c r="G53" s="7">
        <v>0</v>
      </c>
      <c r="H53" s="7">
        <v>0</v>
      </c>
      <c r="I53" s="5"/>
      <c r="J53" s="7">
        <v>0</v>
      </c>
      <c r="K53" s="5"/>
      <c r="L53" s="5">
        <f t="shared" si="1"/>
        <v>0</v>
      </c>
      <c r="O53" s="17" t="s">
        <v>76</v>
      </c>
      <c r="P53" s="28"/>
    </row>
    <row r="54" spans="2:19" ht="15" x14ac:dyDescent="0.3">
      <c r="B54" s="1" t="s">
        <v>67</v>
      </c>
      <c r="H54" s="5">
        <f>+H53+H51</f>
        <v>22000</v>
      </c>
      <c r="I54" s="5"/>
      <c r="J54" s="5">
        <f>+J53+J52+J51</f>
        <v>29000</v>
      </c>
      <c r="K54" s="5"/>
      <c r="L54" s="5">
        <f t="shared" si="1"/>
        <v>-7000</v>
      </c>
      <c r="N54" s="17" t="s">
        <v>75</v>
      </c>
      <c r="O54" s="17"/>
      <c r="P54" s="28"/>
    </row>
    <row r="55" spans="2:19" ht="15" x14ac:dyDescent="0.3">
      <c r="B55" s="3"/>
      <c r="C55" s="3" t="s">
        <v>68</v>
      </c>
      <c r="D55" s="3"/>
      <c r="E55" s="3"/>
      <c r="F55" s="3"/>
      <c r="G55" s="3"/>
      <c r="H55" s="8">
        <v>-7000</v>
      </c>
      <c r="I55" s="5"/>
      <c r="J55" s="8">
        <v>-8000</v>
      </c>
      <c r="K55" s="5"/>
      <c r="L55" s="5">
        <f t="shared" si="1"/>
        <v>1000</v>
      </c>
      <c r="O55" s="17" t="s">
        <v>76</v>
      </c>
      <c r="P55" s="28"/>
    </row>
    <row r="56" spans="2:19" ht="15" x14ac:dyDescent="0.3">
      <c r="B56" s="1" t="s">
        <v>69</v>
      </c>
      <c r="H56" s="5">
        <f>+H55+H54</f>
        <v>15000</v>
      </c>
      <c r="I56" s="5"/>
      <c r="J56" s="5">
        <f>+J55+J54</f>
        <v>21000</v>
      </c>
      <c r="K56" s="5"/>
      <c r="L56" s="5">
        <f t="shared" si="1"/>
        <v>-6000</v>
      </c>
      <c r="N56" s="17" t="s">
        <v>75</v>
      </c>
      <c r="O56" s="17"/>
      <c r="P56" s="28"/>
      <c r="S56" s="23"/>
    </row>
    <row r="57" spans="2:19" ht="15" x14ac:dyDescent="0.3">
      <c r="C57" s="1" t="s">
        <v>70</v>
      </c>
      <c r="G57" s="1">
        <v>2000</v>
      </c>
      <c r="H57" s="5"/>
      <c r="I57" s="5"/>
      <c r="J57" s="5">
        <v>-4000</v>
      </c>
      <c r="K57" s="5"/>
      <c r="L57" s="5">
        <f t="shared" si="1"/>
        <v>4000</v>
      </c>
      <c r="O57" s="17" t="s">
        <v>76</v>
      </c>
      <c r="P57" s="28"/>
    </row>
    <row r="58" spans="2:19" ht="15" x14ac:dyDescent="0.3">
      <c r="B58" s="3"/>
      <c r="C58" s="3" t="s">
        <v>71</v>
      </c>
      <c r="D58" s="3"/>
      <c r="E58" s="3"/>
      <c r="F58" s="3"/>
      <c r="G58" s="3">
        <v>3000</v>
      </c>
      <c r="H58" s="8">
        <f>+G58+G57</f>
        <v>5000</v>
      </c>
      <c r="I58" s="5"/>
      <c r="J58" s="8">
        <v>1000</v>
      </c>
      <c r="K58" s="5"/>
      <c r="L58" s="5">
        <f t="shared" si="1"/>
        <v>4000</v>
      </c>
      <c r="O58" s="17" t="s">
        <v>76</v>
      </c>
      <c r="P58" s="28"/>
    </row>
    <row r="59" spans="2:19" ht="15.6" thickBot="1" x14ac:dyDescent="0.35">
      <c r="B59" s="14" t="s">
        <v>72</v>
      </c>
      <c r="H59" s="12">
        <f>+H58+H56</f>
        <v>20000</v>
      </c>
      <c r="I59" s="13"/>
      <c r="J59" s="12">
        <f>+J58+J57+J56</f>
        <v>18000</v>
      </c>
      <c r="K59" s="5"/>
      <c r="L59" s="5">
        <f t="shared" si="1"/>
        <v>2000</v>
      </c>
      <c r="O59" s="17" t="s">
        <v>76</v>
      </c>
      <c r="P59" s="28"/>
    </row>
    <row r="60" spans="2:19" ht="15" thickTop="1" x14ac:dyDescent="0.3">
      <c r="H60" s="5"/>
      <c r="I60" s="5"/>
      <c r="J60" s="5"/>
      <c r="K60" s="5"/>
      <c r="L60" s="5"/>
    </row>
    <row r="61" spans="2:19" x14ac:dyDescent="0.3">
      <c r="H61" s="5"/>
      <c r="I61" s="5"/>
      <c r="J61" s="5"/>
      <c r="K61" s="5"/>
    </row>
    <row r="62" spans="2:19" x14ac:dyDescent="0.3">
      <c r="H62" s="5"/>
      <c r="I62" s="5"/>
      <c r="J62" s="5"/>
      <c r="K62" s="5"/>
    </row>
    <row r="63" spans="2:19" x14ac:dyDescent="0.3">
      <c r="H63" s="5"/>
      <c r="I63" s="5"/>
      <c r="J63" s="5"/>
      <c r="K63" s="5"/>
    </row>
    <row r="64" spans="2:19" s="14" customFormat="1" x14ac:dyDescent="0.3">
      <c r="B64" s="40"/>
      <c r="C64" s="41"/>
      <c r="D64" s="42"/>
      <c r="E64" s="43" t="s">
        <v>80</v>
      </c>
      <c r="F64" s="44"/>
      <c r="G64" s="43" t="s">
        <v>81</v>
      </c>
      <c r="H64" s="44"/>
      <c r="I64" s="43" t="s">
        <v>82</v>
      </c>
      <c r="J64" s="45"/>
      <c r="K64" s="45"/>
      <c r="L64" s="44"/>
      <c r="M64" s="43" t="s">
        <v>83</v>
      </c>
      <c r="N64" s="45"/>
      <c r="O64" s="45"/>
      <c r="P64" s="45"/>
      <c r="Q64" s="44"/>
      <c r="R64" s="43" t="s">
        <v>84</v>
      </c>
      <c r="S64" s="44"/>
    </row>
    <row r="65" spans="2:19" x14ac:dyDescent="0.3">
      <c r="B65" s="40" t="s">
        <v>78</v>
      </c>
      <c r="C65" s="41"/>
      <c r="D65" s="42"/>
      <c r="E65" s="37">
        <v>20000</v>
      </c>
      <c r="F65" s="38"/>
      <c r="G65" s="37">
        <v>3000</v>
      </c>
      <c r="H65" s="38"/>
      <c r="I65" s="37">
        <v>-500</v>
      </c>
      <c r="J65" s="39"/>
      <c r="K65" s="39"/>
      <c r="L65" s="38"/>
      <c r="M65" s="37">
        <v>-2000</v>
      </c>
      <c r="N65" s="39"/>
      <c r="O65" s="39"/>
      <c r="P65" s="39"/>
      <c r="Q65" s="38"/>
      <c r="R65" s="35">
        <f>+E65+G65+I65+M65</f>
        <v>20500</v>
      </c>
      <c r="S65" s="36"/>
    </row>
    <row r="66" spans="2:19" x14ac:dyDescent="0.3">
      <c r="B66" s="40" t="s">
        <v>11</v>
      </c>
      <c r="C66" s="41"/>
      <c r="D66" s="42"/>
      <c r="E66" s="37">
        <v>93000</v>
      </c>
      <c r="F66" s="38"/>
      <c r="G66" s="37">
        <v>44000</v>
      </c>
      <c r="H66" s="38"/>
      <c r="I66" s="37">
        <v>-14000</v>
      </c>
      <c r="J66" s="39"/>
      <c r="K66" s="39"/>
      <c r="L66" s="38"/>
      <c r="M66" s="37">
        <v>-27000</v>
      </c>
      <c r="N66" s="39"/>
      <c r="O66" s="39"/>
      <c r="P66" s="39"/>
      <c r="Q66" s="38"/>
      <c r="R66" s="35">
        <f t="shared" ref="R66:R68" si="2">+E66+G66+I66+M66</f>
        <v>96000</v>
      </c>
      <c r="S66" s="36"/>
    </row>
    <row r="67" spans="2:19" x14ac:dyDescent="0.3">
      <c r="B67" s="40" t="s">
        <v>12</v>
      </c>
      <c r="C67" s="41"/>
      <c r="D67" s="42"/>
      <c r="E67" s="37">
        <v>41500</v>
      </c>
      <c r="F67" s="38"/>
      <c r="G67" s="37">
        <v>16000</v>
      </c>
      <c r="H67" s="38"/>
      <c r="I67" s="37">
        <v>-14500</v>
      </c>
      <c r="J67" s="39"/>
      <c r="K67" s="39"/>
      <c r="L67" s="38"/>
      <c r="M67" s="37">
        <v>0</v>
      </c>
      <c r="N67" s="39"/>
      <c r="O67" s="39"/>
      <c r="P67" s="39"/>
      <c r="Q67" s="38"/>
      <c r="R67" s="35">
        <f t="shared" si="2"/>
        <v>43000</v>
      </c>
      <c r="S67" s="36"/>
    </row>
    <row r="68" spans="2:19" x14ac:dyDescent="0.3">
      <c r="B68" s="43" t="s">
        <v>79</v>
      </c>
      <c r="C68" s="45"/>
      <c r="D68" s="44"/>
      <c r="E68" s="37">
        <f>SUM(E65:F67)</f>
        <v>154500</v>
      </c>
      <c r="F68" s="38"/>
      <c r="G68" s="37">
        <f>SUM(G65:H67)</f>
        <v>63000</v>
      </c>
      <c r="H68" s="38"/>
      <c r="I68" s="37">
        <f>SUM(I65:L67)</f>
        <v>-29000</v>
      </c>
      <c r="J68" s="39"/>
      <c r="K68" s="39"/>
      <c r="L68" s="38"/>
      <c r="M68" s="37">
        <v>-29000</v>
      </c>
      <c r="N68" s="39"/>
      <c r="O68" s="39"/>
      <c r="P68" s="39"/>
      <c r="Q68" s="38"/>
      <c r="R68" s="35">
        <f t="shared" si="2"/>
        <v>159500</v>
      </c>
      <c r="S68" s="36"/>
    </row>
    <row r="69" spans="2:19" x14ac:dyDescent="0.3">
      <c r="B69" s="46"/>
      <c r="C69" s="46"/>
      <c r="D69" s="46"/>
    </row>
  </sheetData>
  <mergeCells count="30">
    <mergeCell ref="E64:F64"/>
    <mergeCell ref="R64:S64"/>
    <mergeCell ref="R65:S65"/>
    <mergeCell ref="R66:S66"/>
    <mergeCell ref="R67:S67"/>
    <mergeCell ref="R68:S68"/>
    <mergeCell ref="E68:F68"/>
    <mergeCell ref="G68:H68"/>
    <mergeCell ref="I68:L68"/>
    <mergeCell ref="M68:Q68"/>
    <mergeCell ref="B64:D64"/>
    <mergeCell ref="B65:D65"/>
    <mergeCell ref="B66:D66"/>
    <mergeCell ref="B67:D67"/>
    <mergeCell ref="B68:D68"/>
    <mergeCell ref="M65:Q65"/>
    <mergeCell ref="M66:Q66"/>
    <mergeCell ref="M67:Q67"/>
    <mergeCell ref="G64:H64"/>
    <mergeCell ref="I64:L64"/>
    <mergeCell ref="M64:Q64"/>
    <mergeCell ref="I65:L65"/>
    <mergeCell ref="I66:L66"/>
    <mergeCell ref="I67:L67"/>
    <mergeCell ref="E65:F65"/>
    <mergeCell ref="E66:F66"/>
    <mergeCell ref="E67:F67"/>
    <mergeCell ref="G65:H65"/>
    <mergeCell ref="G66:H66"/>
    <mergeCell ref="G67:H67"/>
  </mergeCells>
  <pageMargins left="0.70000000000000007" right="0.70000000000000007" top="0.78740157500000008" bottom="0.78740157500000008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7"/>
  <sheetViews>
    <sheetView zoomScale="85" zoomScaleNormal="85" workbookViewId="0">
      <selection activeCell="S4" sqref="S4"/>
    </sheetView>
  </sheetViews>
  <sheetFormatPr baseColWidth="10" defaultRowHeight="14.4" x14ac:dyDescent="0.3"/>
  <cols>
    <col min="1" max="1" width="11.44140625" style="1" customWidth="1"/>
    <col min="2" max="2" width="11.5546875" style="1"/>
    <col min="3" max="3" width="4" style="1" customWidth="1"/>
    <col min="4" max="4" width="18.109375" style="1" customWidth="1"/>
    <col min="5" max="7" width="11.5546875" style="1"/>
    <col min="8" max="8" width="13" style="1" bestFit="1" customWidth="1"/>
    <col min="9" max="9" width="1.5546875" style="1" customWidth="1"/>
    <col min="10" max="10" width="12.77734375" style="1" bestFit="1" customWidth="1"/>
    <col min="11" max="11" width="2.44140625" style="1" customWidth="1"/>
    <col min="12" max="12" width="11.5546875" style="1"/>
    <col min="13" max="13" width="1.6640625" style="1" customWidth="1"/>
    <col min="14" max="14" width="4" style="1" customWidth="1"/>
    <col min="15" max="15" width="1.88671875" style="1" customWidth="1"/>
    <col min="16" max="16" width="6.21875" style="16" customWidth="1"/>
    <col min="17" max="17" width="11.5546875" style="5"/>
    <col min="18" max="18" width="11.5546875" style="33"/>
    <col min="19" max="16384" width="11.5546875" style="1"/>
  </cols>
  <sheetData>
    <row r="1" spans="2:19" ht="15" x14ac:dyDescent="0.3">
      <c r="R1" s="17" t="s">
        <v>76</v>
      </c>
      <c r="S1" s="22" t="s">
        <v>75</v>
      </c>
    </row>
    <row r="2" spans="2:19" x14ac:dyDescent="0.3">
      <c r="B2" s="14" t="s">
        <v>30</v>
      </c>
      <c r="H2" s="1" t="s">
        <v>53</v>
      </c>
      <c r="J2" s="1" t="s">
        <v>52</v>
      </c>
      <c r="L2" s="5"/>
      <c r="Q2" s="5" t="s">
        <v>77</v>
      </c>
    </row>
    <row r="3" spans="2:19" x14ac:dyDescent="0.3">
      <c r="B3" s="1" t="s">
        <v>9</v>
      </c>
      <c r="C3" s="1" t="s">
        <v>0</v>
      </c>
      <c r="L3" s="5"/>
    </row>
    <row r="4" spans="2:19" ht="15" x14ac:dyDescent="0.3">
      <c r="C4" s="1" t="s">
        <v>22</v>
      </c>
      <c r="D4" s="1" t="s">
        <v>10</v>
      </c>
      <c r="H4" s="5">
        <v>20500</v>
      </c>
      <c r="I4" s="5">
        <v>20500</v>
      </c>
      <c r="J4" s="5">
        <v>20000</v>
      </c>
      <c r="L4" s="5">
        <f>+H4-J4</f>
        <v>500</v>
      </c>
      <c r="O4" s="17" t="s">
        <v>76</v>
      </c>
      <c r="P4" s="28"/>
      <c r="S4" s="1" t="str">
        <f>IF(ISBLANK(H4)," ",IF((L4)&gt;1,$R$1,$S$1))</f>
        <v>↑</v>
      </c>
    </row>
    <row r="5" spans="2:19" ht="15" x14ac:dyDescent="0.3">
      <c r="C5" s="1" t="s">
        <v>23</v>
      </c>
      <c r="D5" s="1" t="s">
        <v>11</v>
      </c>
      <c r="H5" s="5">
        <v>96000</v>
      </c>
      <c r="I5" s="5">
        <v>96000</v>
      </c>
      <c r="J5" s="5">
        <v>93000</v>
      </c>
      <c r="L5" s="5">
        <f t="shared" ref="L5:L37" si="0">+H5-J5</f>
        <v>3000</v>
      </c>
      <c r="O5" s="17" t="s">
        <v>76</v>
      </c>
      <c r="P5" s="28"/>
      <c r="S5" s="1" t="str">
        <f>IF(ISBLANK(H5)," ",IF((L5)&gt;1,$R$1,$S$1))</f>
        <v>↑</v>
      </c>
    </row>
    <row r="6" spans="2:19" ht="15" x14ac:dyDescent="0.3">
      <c r="C6" s="1" t="s">
        <v>24</v>
      </c>
      <c r="D6" s="1" t="s">
        <v>12</v>
      </c>
      <c r="H6" s="5">
        <v>43000</v>
      </c>
      <c r="I6" s="5">
        <v>43000</v>
      </c>
      <c r="J6" s="5">
        <v>41500</v>
      </c>
      <c r="L6" s="5">
        <f t="shared" si="0"/>
        <v>1500</v>
      </c>
      <c r="O6" s="17" t="s">
        <v>76</v>
      </c>
      <c r="P6" s="28"/>
      <c r="S6" s="1" t="str">
        <f t="shared" ref="S6:S22" si="1">IF(ISBLANK(H6)," ",IF((L6)&gt;1,$R$1,$S$1))</f>
        <v>↑</v>
      </c>
    </row>
    <row r="7" spans="2:19" x14ac:dyDescent="0.3">
      <c r="B7" s="1" t="s">
        <v>21</v>
      </c>
      <c r="C7" s="1" t="s">
        <v>1</v>
      </c>
      <c r="H7" s="5"/>
      <c r="I7" s="5"/>
      <c r="J7" s="5"/>
      <c r="L7" s="5"/>
      <c r="S7" s="1" t="str">
        <f t="shared" si="1"/>
        <v xml:space="preserve"> </v>
      </c>
    </row>
    <row r="8" spans="2:19" x14ac:dyDescent="0.3">
      <c r="C8" s="1" t="s">
        <v>22</v>
      </c>
      <c r="D8" s="1" t="s">
        <v>13</v>
      </c>
      <c r="H8" s="5"/>
      <c r="I8" s="5"/>
      <c r="J8" s="5"/>
      <c r="L8" s="5">
        <v>0</v>
      </c>
      <c r="S8" s="1" t="str">
        <f t="shared" si="1"/>
        <v xml:space="preserve"> </v>
      </c>
    </row>
    <row r="9" spans="2:19" ht="15" x14ac:dyDescent="0.3">
      <c r="D9" s="2" t="s">
        <v>25</v>
      </c>
      <c r="E9" s="1" t="s">
        <v>14</v>
      </c>
      <c r="H9" s="5">
        <v>8200</v>
      </c>
      <c r="I9" s="5">
        <v>8200</v>
      </c>
      <c r="J9" s="5">
        <v>7500</v>
      </c>
      <c r="L9" s="5">
        <f t="shared" si="0"/>
        <v>700</v>
      </c>
      <c r="O9" s="17" t="s">
        <v>76</v>
      </c>
      <c r="P9" s="28"/>
      <c r="S9" s="1" t="str">
        <f t="shared" si="1"/>
        <v>↑</v>
      </c>
    </row>
    <row r="10" spans="2:19" ht="15" x14ac:dyDescent="0.3">
      <c r="D10" s="1" t="s">
        <v>26</v>
      </c>
      <c r="E10" s="1" t="s">
        <v>15</v>
      </c>
      <c r="H10" s="5">
        <v>900</v>
      </c>
      <c r="I10" s="5">
        <v>900</v>
      </c>
      <c r="J10" s="5">
        <v>600</v>
      </c>
      <c r="L10" s="5">
        <f t="shared" si="0"/>
        <v>300</v>
      </c>
      <c r="O10" s="17" t="s">
        <v>76</v>
      </c>
      <c r="P10" s="28"/>
      <c r="S10" s="1" t="str">
        <f t="shared" si="1"/>
        <v>↑</v>
      </c>
    </row>
    <row r="11" spans="2:19" ht="15" x14ac:dyDescent="0.3">
      <c r="C11" s="1" t="s">
        <v>23</v>
      </c>
      <c r="D11" s="1" t="s">
        <v>28</v>
      </c>
      <c r="H11" s="5">
        <v>8300</v>
      </c>
      <c r="I11" s="5">
        <v>8300</v>
      </c>
      <c r="J11" s="5">
        <v>4000</v>
      </c>
      <c r="L11" s="5">
        <f t="shared" si="0"/>
        <v>4300</v>
      </c>
      <c r="O11" s="17" t="s">
        <v>76</v>
      </c>
      <c r="P11" s="28"/>
      <c r="S11" s="1" t="str">
        <f t="shared" si="1"/>
        <v>↑</v>
      </c>
    </row>
    <row r="12" spans="2:19" ht="15" x14ac:dyDescent="0.3">
      <c r="D12" s="1" t="s">
        <v>25</v>
      </c>
      <c r="E12" s="1" t="s">
        <v>16</v>
      </c>
      <c r="H12" s="5">
        <v>88500</v>
      </c>
      <c r="I12" s="5">
        <v>88500</v>
      </c>
      <c r="J12" s="5">
        <v>84000</v>
      </c>
      <c r="L12" s="5">
        <f t="shared" si="0"/>
        <v>4500</v>
      </c>
      <c r="O12" s="17" t="s">
        <v>76</v>
      </c>
      <c r="P12" s="28"/>
      <c r="S12" s="1" t="str">
        <f t="shared" si="1"/>
        <v>↑</v>
      </c>
    </row>
    <row r="13" spans="2:19" ht="15" x14ac:dyDescent="0.3">
      <c r="D13" s="1" t="s">
        <v>26</v>
      </c>
      <c r="E13" s="1" t="s">
        <v>17</v>
      </c>
      <c r="H13" s="5">
        <v>59400</v>
      </c>
      <c r="I13" s="5">
        <v>59400</v>
      </c>
      <c r="J13" s="5">
        <v>57400</v>
      </c>
      <c r="L13" s="5">
        <f t="shared" si="0"/>
        <v>2000</v>
      </c>
      <c r="O13" s="17" t="s">
        <v>76</v>
      </c>
      <c r="P13" s="28"/>
      <c r="S13" s="1" t="str">
        <f t="shared" si="1"/>
        <v>↑</v>
      </c>
    </row>
    <row r="14" spans="2:19" ht="15" x14ac:dyDescent="0.3">
      <c r="C14" s="21"/>
      <c r="D14" s="21" t="s">
        <v>27</v>
      </c>
      <c r="E14" s="21" t="s">
        <v>18</v>
      </c>
      <c r="F14" s="21"/>
      <c r="G14" s="21"/>
      <c r="H14" s="20">
        <v>100</v>
      </c>
      <c r="I14" s="20">
        <v>100</v>
      </c>
      <c r="J14" s="20">
        <v>1600</v>
      </c>
      <c r="K14" s="21"/>
      <c r="L14" s="20">
        <f t="shared" si="0"/>
        <v>-1500</v>
      </c>
      <c r="N14" s="22" t="s">
        <v>75</v>
      </c>
      <c r="S14" s="1" t="str">
        <f t="shared" si="1"/>
        <v>↓</v>
      </c>
    </row>
    <row r="15" spans="2:19" ht="15" x14ac:dyDescent="0.3">
      <c r="C15" s="1" t="s">
        <v>24</v>
      </c>
      <c r="D15" s="1" t="s">
        <v>19</v>
      </c>
      <c r="H15" s="5">
        <v>72700</v>
      </c>
      <c r="I15" s="5">
        <v>72700</v>
      </c>
      <c r="J15" s="5">
        <v>64400</v>
      </c>
      <c r="L15" s="25">
        <f t="shared" si="0"/>
        <v>8300</v>
      </c>
      <c r="O15" s="17" t="s">
        <v>76</v>
      </c>
      <c r="P15" s="28"/>
      <c r="S15" s="1" t="str">
        <f t="shared" si="1"/>
        <v>↑</v>
      </c>
    </row>
    <row r="16" spans="2:19" ht="15.6" thickBot="1" x14ac:dyDescent="0.35">
      <c r="B16" s="1" t="s">
        <v>29</v>
      </c>
      <c r="C16" s="21"/>
      <c r="D16" s="21" t="s">
        <v>20</v>
      </c>
      <c r="E16" s="21"/>
      <c r="F16" s="21"/>
      <c r="G16" s="21"/>
      <c r="H16" s="20">
        <v>2600</v>
      </c>
      <c r="I16" s="20">
        <v>2600</v>
      </c>
      <c r="J16" s="20">
        <v>5300</v>
      </c>
      <c r="K16" s="21"/>
      <c r="L16" s="27">
        <f t="shared" si="0"/>
        <v>-2700</v>
      </c>
      <c r="N16" s="22" t="s">
        <v>75</v>
      </c>
      <c r="S16" s="1" t="str">
        <f t="shared" si="1"/>
        <v>↓</v>
      </c>
    </row>
    <row r="17" spans="2:19" ht="15.6" thickTop="1" thickBot="1" x14ac:dyDescent="0.35">
      <c r="B17" s="15" t="s">
        <v>51</v>
      </c>
      <c r="C17" s="3"/>
      <c r="D17" s="3"/>
      <c r="E17" s="3"/>
      <c r="F17" s="3"/>
      <c r="G17" s="3"/>
      <c r="H17" s="6">
        <f>SUM(H4:H16)</f>
        <v>400200</v>
      </c>
      <c r="I17" s="6">
        <f>SUM(I4:I16)</f>
        <v>400200</v>
      </c>
      <c r="J17" s="6">
        <f>SUM(J4:J16)</f>
        <v>379300</v>
      </c>
      <c r="L17" s="6">
        <f t="shared" si="0"/>
        <v>20900</v>
      </c>
      <c r="S17" s="1" t="str">
        <f t="shared" si="1"/>
        <v>↑</v>
      </c>
    </row>
    <row r="18" spans="2:19" ht="15" thickTop="1" x14ac:dyDescent="0.3">
      <c r="H18" s="5"/>
      <c r="I18" s="5"/>
      <c r="S18" s="1" t="str">
        <f t="shared" si="1"/>
        <v xml:space="preserve"> </v>
      </c>
    </row>
    <row r="19" spans="2:19" x14ac:dyDescent="0.3">
      <c r="H19" s="5"/>
      <c r="I19" s="5"/>
      <c r="S19" s="1" t="str">
        <f t="shared" si="1"/>
        <v xml:space="preserve"> </v>
      </c>
    </row>
    <row r="20" spans="2:19" x14ac:dyDescent="0.3">
      <c r="B20" s="14" t="s">
        <v>31</v>
      </c>
      <c r="H20" s="5"/>
      <c r="I20" s="5"/>
      <c r="S20" s="1" t="str">
        <f t="shared" si="1"/>
        <v xml:space="preserve"> </v>
      </c>
    </row>
    <row r="21" spans="2:19" x14ac:dyDescent="0.3">
      <c r="H21" s="1" t="s">
        <v>53</v>
      </c>
      <c r="J21" s="1" t="s">
        <v>52</v>
      </c>
      <c r="S21" s="1" t="str">
        <f t="shared" si="1"/>
        <v>↓</v>
      </c>
    </row>
    <row r="22" spans="2:19" x14ac:dyDescent="0.3">
      <c r="B22" s="1" t="s">
        <v>9</v>
      </c>
      <c r="C22" s="1" t="s">
        <v>32</v>
      </c>
      <c r="L22" s="5">
        <f t="shared" si="0"/>
        <v>0</v>
      </c>
      <c r="S22" s="1" t="str">
        <f t="shared" si="1"/>
        <v xml:space="preserve"> </v>
      </c>
    </row>
    <row r="23" spans="2:19" x14ac:dyDescent="0.3">
      <c r="C23" s="1" t="s">
        <v>22</v>
      </c>
      <c r="D23" s="1" t="s">
        <v>33</v>
      </c>
      <c r="H23" s="5">
        <v>60000</v>
      </c>
      <c r="I23" s="5"/>
      <c r="J23" s="5">
        <v>60000</v>
      </c>
      <c r="L23" s="5">
        <f t="shared" si="0"/>
        <v>0</v>
      </c>
    </row>
    <row r="24" spans="2:19" ht="15" x14ac:dyDescent="0.3">
      <c r="C24" s="21" t="s">
        <v>23</v>
      </c>
      <c r="D24" s="21" t="s">
        <v>34</v>
      </c>
      <c r="E24" s="21"/>
      <c r="F24" s="21"/>
      <c r="G24" s="21"/>
      <c r="H24" s="20">
        <v>37000</v>
      </c>
      <c r="I24" s="20"/>
      <c r="J24" s="20">
        <v>39000</v>
      </c>
      <c r="K24" s="21"/>
      <c r="L24" s="20">
        <f t="shared" si="0"/>
        <v>-2000</v>
      </c>
      <c r="N24" s="22" t="s">
        <v>75</v>
      </c>
    </row>
    <row r="25" spans="2:19" ht="15" x14ac:dyDescent="0.3">
      <c r="C25" s="1" t="s">
        <v>24</v>
      </c>
      <c r="D25" s="1" t="s">
        <v>35</v>
      </c>
      <c r="H25" s="5">
        <v>20000</v>
      </c>
      <c r="I25" s="5"/>
      <c r="J25" s="5">
        <v>18000</v>
      </c>
      <c r="L25" s="5">
        <f t="shared" si="0"/>
        <v>2000</v>
      </c>
      <c r="O25" s="17" t="s">
        <v>76</v>
      </c>
    </row>
    <row r="26" spans="2:19" x14ac:dyDescent="0.3">
      <c r="B26" s="1" t="s">
        <v>21</v>
      </c>
      <c r="C26" s="1" t="s">
        <v>36</v>
      </c>
      <c r="H26" s="5">
        <v>30000</v>
      </c>
      <c r="I26" s="5"/>
      <c r="J26" s="5">
        <v>30000</v>
      </c>
      <c r="L26" s="5">
        <f t="shared" si="0"/>
        <v>0</v>
      </c>
    </row>
    <row r="27" spans="2:19" x14ac:dyDescent="0.3">
      <c r="B27" s="1" t="s">
        <v>29</v>
      </c>
      <c r="C27" s="1" t="s">
        <v>38</v>
      </c>
      <c r="H27" s="5"/>
      <c r="I27" s="5"/>
      <c r="J27" s="5"/>
      <c r="L27" s="5">
        <f t="shared" si="0"/>
        <v>0</v>
      </c>
    </row>
    <row r="28" spans="2:19" ht="15" x14ac:dyDescent="0.3">
      <c r="C28" s="26" t="s">
        <v>25</v>
      </c>
      <c r="D28" s="21" t="s">
        <v>37</v>
      </c>
      <c r="E28" s="21"/>
      <c r="F28" s="21"/>
      <c r="G28" s="21"/>
      <c r="H28" s="30">
        <v>50300</v>
      </c>
      <c r="I28" s="30"/>
      <c r="J28" s="30">
        <v>51300</v>
      </c>
      <c r="K28" s="21"/>
      <c r="L28" s="20">
        <f t="shared" si="0"/>
        <v>-1000</v>
      </c>
      <c r="N28" s="22" t="s">
        <v>75</v>
      </c>
      <c r="P28" s="1">
        <v>3</v>
      </c>
      <c r="Q28" s="31">
        <v>-1000</v>
      </c>
      <c r="R28" s="34" t="s">
        <v>7</v>
      </c>
    </row>
    <row r="29" spans="2:19" ht="15" x14ac:dyDescent="0.3">
      <c r="C29" s="1" t="s">
        <v>26</v>
      </c>
      <c r="D29" s="1" t="s">
        <v>39</v>
      </c>
      <c r="H29" s="5">
        <v>9600</v>
      </c>
      <c r="I29" s="5"/>
      <c r="J29" s="5">
        <v>8000</v>
      </c>
      <c r="L29" s="5">
        <f t="shared" si="0"/>
        <v>1600</v>
      </c>
      <c r="O29" s="17" t="s">
        <v>76</v>
      </c>
    </row>
    <row r="30" spans="2:19" ht="15" x14ac:dyDescent="0.3">
      <c r="C30" s="1" t="s">
        <v>27</v>
      </c>
      <c r="D30" s="1" t="s">
        <v>40</v>
      </c>
      <c r="H30" s="5">
        <v>63500</v>
      </c>
      <c r="I30" s="5"/>
      <c r="J30" s="5">
        <v>62500</v>
      </c>
      <c r="L30" s="5">
        <f t="shared" si="0"/>
        <v>1000</v>
      </c>
      <c r="O30" s="17" t="s">
        <v>76</v>
      </c>
    </row>
    <row r="31" spans="2:19" x14ac:dyDescent="0.3">
      <c r="B31" s="1" t="s">
        <v>48</v>
      </c>
      <c r="C31" s="1" t="s">
        <v>3</v>
      </c>
      <c r="H31" s="5"/>
      <c r="I31" s="5"/>
      <c r="J31" s="5"/>
      <c r="L31" s="5">
        <f t="shared" si="0"/>
        <v>0</v>
      </c>
    </row>
    <row r="32" spans="2:19" ht="15" x14ac:dyDescent="0.3">
      <c r="C32" s="1" t="s">
        <v>25</v>
      </c>
      <c r="D32" s="1" t="s">
        <v>41</v>
      </c>
      <c r="H32" s="5">
        <v>71000</v>
      </c>
      <c r="I32" s="5"/>
      <c r="J32" s="5">
        <v>60000</v>
      </c>
      <c r="L32" s="5">
        <f t="shared" si="0"/>
        <v>11000</v>
      </c>
      <c r="O32" s="17" t="s">
        <v>76</v>
      </c>
    </row>
    <row r="33" spans="2:19" ht="15" x14ac:dyDescent="0.3">
      <c r="C33" s="1" t="s">
        <v>26</v>
      </c>
      <c r="D33" s="1" t="s">
        <v>42</v>
      </c>
      <c r="H33" s="5">
        <v>15000</v>
      </c>
      <c r="I33" s="5"/>
      <c r="J33" s="5">
        <v>6000</v>
      </c>
      <c r="L33" s="5">
        <f t="shared" si="0"/>
        <v>9000</v>
      </c>
      <c r="O33" s="17" t="s">
        <v>76</v>
      </c>
    </row>
    <row r="34" spans="2:19" ht="15" x14ac:dyDescent="0.3">
      <c r="C34" s="1" t="s">
        <v>27</v>
      </c>
      <c r="D34" s="1" t="s">
        <v>43</v>
      </c>
      <c r="H34" s="5">
        <v>19000</v>
      </c>
      <c r="I34" s="5"/>
      <c r="J34" s="5">
        <v>15000</v>
      </c>
      <c r="L34" s="5">
        <f t="shared" si="0"/>
        <v>4000</v>
      </c>
      <c r="O34" s="17" t="s">
        <v>76</v>
      </c>
    </row>
    <row r="35" spans="2:19" ht="15" x14ac:dyDescent="0.3">
      <c r="C35" s="1" t="s">
        <v>49</v>
      </c>
      <c r="D35" s="1" t="s">
        <v>44</v>
      </c>
      <c r="H35" s="5">
        <v>500</v>
      </c>
      <c r="I35" s="5"/>
      <c r="J35" s="5">
        <v>300</v>
      </c>
      <c r="L35" s="5">
        <f t="shared" si="0"/>
        <v>200</v>
      </c>
      <c r="O35" s="17" t="s">
        <v>76</v>
      </c>
    </row>
    <row r="36" spans="2:19" ht="15" x14ac:dyDescent="0.3">
      <c r="C36" s="21" t="s">
        <v>50</v>
      </c>
      <c r="D36" s="21" t="s">
        <v>45</v>
      </c>
      <c r="E36" s="21"/>
      <c r="F36" s="21"/>
      <c r="G36" s="21"/>
      <c r="H36" s="20">
        <v>24000</v>
      </c>
      <c r="I36" s="20"/>
      <c r="J36" s="20">
        <v>29000</v>
      </c>
      <c r="K36" s="21"/>
      <c r="L36" s="20">
        <f t="shared" si="0"/>
        <v>-5000</v>
      </c>
      <c r="N36" s="22" t="s">
        <v>75</v>
      </c>
    </row>
    <row r="37" spans="2:19" ht="15" x14ac:dyDescent="0.3">
      <c r="B37" s="1" t="s">
        <v>47</v>
      </c>
      <c r="C37" s="1" t="s">
        <v>46</v>
      </c>
      <c r="H37" s="1">
        <v>300</v>
      </c>
      <c r="J37" s="1">
        <v>200</v>
      </c>
      <c r="L37" s="5">
        <f t="shared" si="0"/>
        <v>100</v>
      </c>
      <c r="O37" s="17" t="s">
        <v>76</v>
      </c>
    </row>
    <row r="38" spans="2:19" ht="15" thickBot="1" x14ac:dyDescent="0.35">
      <c r="B38" s="14" t="s">
        <v>51</v>
      </c>
      <c r="H38" s="12">
        <f>SUM(H23:H37)</f>
        <v>400200</v>
      </c>
      <c r="I38" s="12">
        <f>SUM(I23:I36)</f>
        <v>0</v>
      </c>
      <c r="J38" s="12">
        <f>SUM(J23:J37)</f>
        <v>379300</v>
      </c>
      <c r="L38" s="12">
        <f>+H38-J38</f>
        <v>20900</v>
      </c>
    </row>
    <row r="39" spans="2:19" ht="15" thickTop="1" x14ac:dyDescent="0.3">
      <c r="B39" s="14"/>
    </row>
    <row r="40" spans="2:19" x14ac:dyDescent="0.3">
      <c r="B40" s="14" t="s">
        <v>54</v>
      </c>
      <c r="H40" s="16" t="s">
        <v>73</v>
      </c>
      <c r="I40" s="16"/>
      <c r="J40" s="16" t="s">
        <v>74</v>
      </c>
      <c r="Q40" s="5" t="s">
        <v>77</v>
      </c>
    </row>
    <row r="41" spans="2:19" ht="15" x14ac:dyDescent="0.3">
      <c r="C41" s="1" t="s">
        <v>55</v>
      </c>
      <c r="H41" s="11">
        <v>959000</v>
      </c>
      <c r="I41" s="11"/>
      <c r="J41" s="11">
        <v>922000</v>
      </c>
      <c r="K41" s="5"/>
      <c r="L41" s="5">
        <f>+H41-J41</f>
        <v>37000</v>
      </c>
      <c r="O41" s="17" t="s">
        <v>76</v>
      </c>
      <c r="P41" s="28"/>
      <c r="Q41" s="32" t="s">
        <v>8</v>
      </c>
    </row>
    <row r="42" spans="2:19" ht="15" x14ac:dyDescent="0.3">
      <c r="C42" s="1" t="s">
        <v>56</v>
      </c>
      <c r="G42" s="5">
        <v>2000</v>
      </c>
      <c r="I42" s="5"/>
      <c r="J42" s="1">
        <v>-1000</v>
      </c>
      <c r="K42" s="5"/>
      <c r="L42" s="5">
        <f t="shared" ref="L42:L59" si="2">+H42-J42</f>
        <v>1000</v>
      </c>
      <c r="O42" s="17" t="s">
        <v>76</v>
      </c>
      <c r="P42" s="28"/>
    </row>
    <row r="43" spans="2:19" ht="15" x14ac:dyDescent="0.3">
      <c r="B43" s="3"/>
      <c r="C43" s="3" t="s">
        <v>57</v>
      </c>
      <c r="D43" s="3"/>
      <c r="E43" s="3"/>
      <c r="F43" s="3"/>
      <c r="G43" s="47">
        <v>30000</v>
      </c>
      <c r="H43" s="10">
        <f>SUM(G42:G43)</f>
        <v>32000</v>
      </c>
      <c r="I43" s="5"/>
      <c r="J43" s="10">
        <v>32000</v>
      </c>
      <c r="K43" s="5"/>
      <c r="L43" s="5">
        <f t="shared" si="2"/>
        <v>0</v>
      </c>
      <c r="O43" s="17" t="s">
        <v>76</v>
      </c>
      <c r="P43" s="28">
        <v>4</v>
      </c>
      <c r="Q43" s="30">
        <v>-20000</v>
      </c>
      <c r="S43" s="23" t="s">
        <v>7</v>
      </c>
    </row>
    <row r="44" spans="2:19" ht="15" x14ac:dyDescent="0.3">
      <c r="B44" s="1" t="s">
        <v>58</v>
      </c>
      <c r="H44" s="5">
        <f>SUM(H41:H43)</f>
        <v>991000</v>
      </c>
      <c r="I44" s="5"/>
      <c r="J44" s="5">
        <f>+J43+J42+J41</f>
        <v>953000</v>
      </c>
      <c r="K44" s="5"/>
      <c r="L44" s="5">
        <f t="shared" si="2"/>
        <v>38000</v>
      </c>
      <c r="O44" s="17" t="s">
        <v>76</v>
      </c>
      <c r="P44" s="28"/>
    </row>
    <row r="45" spans="2:19" ht="15" x14ac:dyDescent="0.3">
      <c r="C45" s="1" t="s">
        <v>59</v>
      </c>
      <c r="G45" s="5">
        <v>-656000</v>
      </c>
      <c r="H45" s="5"/>
      <c r="I45" s="5"/>
      <c r="J45" s="5">
        <v>-612000</v>
      </c>
      <c r="K45" s="5"/>
      <c r="L45" s="5">
        <f t="shared" si="2"/>
        <v>612000</v>
      </c>
      <c r="O45" s="17" t="s">
        <v>76</v>
      </c>
      <c r="P45" s="28"/>
    </row>
    <row r="46" spans="2:19" ht="15" x14ac:dyDescent="0.3">
      <c r="C46" s="1" t="s">
        <v>2</v>
      </c>
      <c r="G46" s="5">
        <v>-188000</v>
      </c>
      <c r="H46" s="5"/>
      <c r="I46" s="5"/>
      <c r="J46" s="5">
        <v>-186000</v>
      </c>
      <c r="K46" s="5"/>
      <c r="L46" s="5">
        <f t="shared" si="2"/>
        <v>186000</v>
      </c>
      <c r="O46" s="17" t="s">
        <v>76</v>
      </c>
      <c r="P46" s="28"/>
    </row>
    <row r="47" spans="2:19" ht="15" x14ac:dyDescent="0.3">
      <c r="C47" s="1" t="s">
        <v>60</v>
      </c>
      <c r="G47" s="29">
        <v>-29000</v>
      </c>
      <c r="H47" s="5"/>
      <c r="I47" s="5"/>
      <c r="J47" s="5">
        <v>-30000</v>
      </c>
      <c r="K47" s="5"/>
      <c r="L47" s="5">
        <f t="shared" si="2"/>
        <v>30000</v>
      </c>
      <c r="O47" s="17" t="s">
        <v>76</v>
      </c>
      <c r="P47" s="28">
        <v>2</v>
      </c>
      <c r="Q47" s="29">
        <v>29000</v>
      </c>
      <c r="S47" s="23" t="s">
        <v>8</v>
      </c>
    </row>
    <row r="48" spans="2:19" ht="15" x14ac:dyDescent="0.3">
      <c r="B48" s="18"/>
      <c r="C48" s="18" t="s">
        <v>61</v>
      </c>
      <c r="D48" s="18"/>
      <c r="E48" s="18"/>
      <c r="F48" s="18"/>
      <c r="G48" s="19">
        <v>-102000</v>
      </c>
      <c r="H48" s="19">
        <f>SUM(G45:G48)</f>
        <v>-975000</v>
      </c>
      <c r="I48" s="20"/>
      <c r="J48" s="19">
        <v>-100000</v>
      </c>
      <c r="K48" s="20"/>
      <c r="L48" s="20">
        <f t="shared" si="2"/>
        <v>-875000</v>
      </c>
      <c r="N48" s="22" t="s">
        <v>75</v>
      </c>
      <c r="O48" s="17"/>
      <c r="P48" s="28"/>
    </row>
    <row r="49" spans="2:19" ht="15" x14ac:dyDescent="0.3">
      <c r="B49" s="21" t="s">
        <v>62</v>
      </c>
      <c r="C49" s="21"/>
      <c r="D49" s="21"/>
      <c r="E49" s="21"/>
      <c r="F49" s="21"/>
      <c r="G49" s="21"/>
      <c r="H49" s="20">
        <f>SUM(H48,H44)</f>
        <v>16000</v>
      </c>
      <c r="I49" s="20"/>
      <c r="J49" s="20">
        <f>SUM(J44:J48)</f>
        <v>25000</v>
      </c>
      <c r="K49" s="20"/>
      <c r="L49" s="20">
        <f t="shared" si="2"/>
        <v>-9000</v>
      </c>
      <c r="N49" s="22" t="s">
        <v>75</v>
      </c>
      <c r="O49" s="17"/>
      <c r="P49" s="28"/>
    </row>
    <row r="50" spans="2:19" ht="15" x14ac:dyDescent="0.3">
      <c r="B50" s="3"/>
      <c r="C50" s="3" t="s">
        <v>63</v>
      </c>
      <c r="D50" s="3"/>
      <c r="E50" s="3"/>
      <c r="F50" s="3"/>
      <c r="G50" s="3"/>
      <c r="H50" s="8">
        <v>6000</v>
      </c>
      <c r="I50" s="5"/>
      <c r="J50" s="8">
        <v>4000</v>
      </c>
      <c r="K50" s="5"/>
      <c r="L50" s="5">
        <f t="shared" si="2"/>
        <v>2000</v>
      </c>
      <c r="O50" s="17" t="s">
        <v>76</v>
      </c>
      <c r="P50" s="28"/>
    </row>
    <row r="51" spans="2:19" ht="15" x14ac:dyDescent="0.3">
      <c r="B51" s="21" t="s">
        <v>64</v>
      </c>
      <c r="C51" s="21"/>
      <c r="D51" s="21"/>
      <c r="E51" s="21"/>
      <c r="F51" s="21"/>
      <c r="G51" s="21"/>
      <c r="H51" s="20">
        <f>+H50+H49</f>
        <v>22000</v>
      </c>
      <c r="I51" s="20"/>
      <c r="J51" s="20">
        <f>+J50+J49</f>
        <v>29000</v>
      </c>
      <c r="K51" s="20"/>
      <c r="L51" s="20">
        <f t="shared" si="2"/>
        <v>-7000</v>
      </c>
      <c r="N51" s="22" t="s">
        <v>75</v>
      </c>
      <c r="O51" s="17"/>
      <c r="P51" s="28"/>
    </row>
    <row r="52" spans="2:19" ht="15" x14ac:dyDescent="0.3">
      <c r="C52" s="1" t="s">
        <v>65</v>
      </c>
      <c r="G52" s="4">
        <v>0</v>
      </c>
      <c r="H52" s="4"/>
      <c r="I52" s="5"/>
      <c r="J52" s="4">
        <v>0</v>
      </c>
      <c r="K52" s="5"/>
      <c r="L52" s="5">
        <f t="shared" si="2"/>
        <v>0</v>
      </c>
      <c r="O52" s="17" t="s">
        <v>76</v>
      </c>
      <c r="P52" s="28"/>
    </row>
    <row r="53" spans="2:19" ht="15" x14ac:dyDescent="0.3">
      <c r="B53" s="3"/>
      <c r="C53" s="3" t="s">
        <v>66</v>
      </c>
      <c r="D53" s="3"/>
      <c r="E53" s="3"/>
      <c r="F53" s="3"/>
      <c r="G53" s="7">
        <v>0</v>
      </c>
      <c r="H53" s="7">
        <v>0</v>
      </c>
      <c r="I53" s="5"/>
      <c r="J53" s="7">
        <v>0</v>
      </c>
      <c r="K53" s="5"/>
      <c r="L53" s="5">
        <f t="shared" si="2"/>
        <v>0</v>
      </c>
      <c r="O53" s="17" t="s">
        <v>76</v>
      </c>
      <c r="P53" s="28"/>
    </row>
    <row r="54" spans="2:19" ht="15" x14ac:dyDescent="0.3">
      <c r="B54" s="21" t="s">
        <v>67</v>
      </c>
      <c r="C54" s="21"/>
      <c r="D54" s="21"/>
      <c r="E54" s="21"/>
      <c r="F54" s="21"/>
      <c r="G54" s="21"/>
      <c r="H54" s="20">
        <f>+H53+H51</f>
        <v>22000</v>
      </c>
      <c r="I54" s="20"/>
      <c r="J54" s="20">
        <f>+J53+J52+J51</f>
        <v>29000</v>
      </c>
      <c r="K54" s="20"/>
      <c r="L54" s="20">
        <f t="shared" si="2"/>
        <v>-7000</v>
      </c>
      <c r="N54" s="22" t="s">
        <v>75</v>
      </c>
      <c r="O54" s="17"/>
      <c r="P54" s="28"/>
    </row>
    <row r="55" spans="2:19" ht="15" x14ac:dyDescent="0.3">
      <c r="B55" s="3"/>
      <c r="C55" s="3" t="s">
        <v>68</v>
      </c>
      <c r="D55" s="3"/>
      <c r="E55" s="3"/>
      <c r="F55" s="3"/>
      <c r="G55" s="3"/>
      <c r="H55" s="8">
        <v>-7000</v>
      </c>
      <c r="I55" s="5"/>
      <c r="J55" s="8">
        <v>-8000</v>
      </c>
      <c r="K55" s="5"/>
      <c r="L55" s="5">
        <f t="shared" si="2"/>
        <v>1000</v>
      </c>
      <c r="O55" s="17" t="s">
        <v>76</v>
      </c>
      <c r="P55" s="28"/>
    </row>
    <row r="56" spans="2:19" ht="15" x14ac:dyDescent="0.3">
      <c r="B56" s="21" t="s">
        <v>69</v>
      </c>
      <c r="C56" s="21"/>
      <c r="D56" s="21"/>
      <c r="E56" s="21"/>
      <c r="F56" s="21"/>
      <c r="G56" s="21"/>
      <c r="H56" s="29">
        <f>+H55+H54</f>
        <v>15000</v>
      </c>
      <c r="I56" s="20"/>
      <c r="J56" s="20">
        <f>+J55+J54</f>
        <v>21000</v>
      </c>
      <c r="K56" s="20"/>
      <c r="L56" s="20">
        <f t="shared" si="2"/>
        <v>-6000</v>
      </c>
      <c r="N56" s="22" t="s">
        <v>75</v>
      </c>
      <c r="O56" s="17"/>
      <c r="P56" s="28">
        <v>1</v>
      </c>
      <c r="Q56" s="29">
        <v>15000</v>
      </c>
      <c r="S56" s="23" t="s">
        <v>8</v>
      </c>
    </row>
    <row r="57" spans="2:19" ht="15" x14ac:dyDescent="0.3">
      <c r="C57" s="1" t="s">
        <v>70</v>
      </c>
      <c r="G57" s="1">
        <v>2000</v>
      </c>
      <c r="H57" s="5"/>
      <c r="I57" s="5"/>
      <c r="J57" s="5">
        <v>-4000</v>
      </c>
      <c r="K57" s="5"/>
      <c r="L57" s="5">
        <f t="shared" si="2"/>
        <v>4000</v>
      </c>
      <c r="O57" s="17" t="s">
        <v>76</v>
      </c>
      <c r="P57" s="28"/>
    </row>
    <row r="58" spans="2:19" ht="15" x14ac:dyDescent="0.3">
      <c r="B58" s="3"/>
      <c r="C58" s="3" t="s">
        <v>71</v>
      </c>
      <c r="D58" s="3"/>
      <c r="E58" s="3"/>
      <c r="F58" s="3"/>
      <c r="G58" s="3">
        <v>3000</v>
      </c>
      <c r="H58" s="8">
        <f>+G58+G57</f>
        <v>5000</v>
      </c>
      <c r="I58" s="5"/>
      <c r="J58" s="8">
        <v>1000</v>
      </c>
      <c r="K58" s="5"/>
      <c r="L58" s="5">
        <f t="shared" si="2"/>
        <v>4000</v>
      </c>
      <c r="O58" s="17" t="s">
        <v>76</v>
      </c>
      <c r="P58" s="28"/>
    </row>
    <row r="59" spans="2:19" ht="15.6" thickBot="1" x14ac:dyDescent="0.35">
      <c r="B59" s="14" t="s">
        <v>72</v>
      </c>
      <c r="H59" s="12">
        <f>+H58+H56</f>
        <v>20000</v>
      </c>
      <c r="I59" s="13"/>
      <c r="J59" s="12">
        <f>+J58+J57+J56</f>
        <v>18000</v>
      </c>
      <c r="K59" s="5"/>
      <c r="L59" s="5">
        <f t="shared" si="2"/>
        <v>2000</v>
      </c>
      <c r="O59" s="17" t="s">
        <v>76</v>
      </c>
      <c r="P59" s="28"/>
    </row>
    <row r="60" spans="2:19" ht="15" thickTop="1" x14ac:dyDescent="0.3">
      <c r="H60" s="5"/>
      <c r="I60" s="5"/>
      <c r="J60" s="5"/>
      <c r="K60" s="5"/>
      <c r="L60" s="5"/>
    </row>
    <row r="61" spans="2:19" x14ac:dyDescent="0.3">
      <c r="H61" s="5"/>
      <c r="I61" s="5"/>
      <c r="J61" s="5"/>
      <c r="K61" s="5"/>
    </row>
    <row r="62" spans="2:19" x14ac:dyDescent="0.3">
      <c r="H62" s="5"/>
      <c r="I62" s="5"/>
      <c r="J62" s="5"/>
      <c r="K62" s="5"/>
    </row>
    <row r="63" spans="2:19" x14ac:dyDescent="0.3">
      <c r="H63" s="5"/>
      <c r="I63" s="5"/>
      <c r="J63" s="5"/>
      <c r="K63" s="5"/>
    </row>
    <row r="64" spans="2:19" s="14" customFormat="1" x14ac:dyDescent="0.3">
      <c r="B64" s="40"/>
      <c r="C64" s="41"/>
      <c r="D64" s="42"/>
      <c r="E64" s="43" t="s">
        <v>80</v>
      </c>
      <c r="F64" s="44"/>
      <c r="G64" s="43" t="s">
        <v>81</v>
      </c>
      <c r="H64" s="44"/>
      <c r="I64" s="43" t="s">
        <v>82</v>
      </c>
      <c r="J64" s="45"/>
      <c r="K64" s="45"/>
      <c r="L64" s="44"/>
      <c r="M64" s="43" t="s">
        <v>83</v>
      </c>
      <c r="N64" s="45"/>
      <c r="O64" s="45"/>
      <c r="P64" s="45"/>
      <c r="Q64" s="44"/>
      <c r="R64" s="43" t="s">
        <v>84</v>
      </c>
      <c r="S64" s="44"/>
    </row>
    <row r="65" spans="2:19" x14ac:dyDescent="0.3">
      <c r="B65" s="40" t="s">
        <v>78</v>
      </c>
      <c r="C65" s="41"/>
      <c r="D65" s="42"/>
      <c r="E65" s="37">
        <v>20000</v>
      </c>
      <c r="F65" s="38"/>
      <c r="G65" s="37">
        <v>3000</v>
      </c>
      <c r="H65" s="38"/>
      <c r="I65" s="37">
        <v>-500</v>
      </c>
      <c r="J65" s="39"/>
      <c r="K65" s="39"/>
      <c r="L65" s="38"/>
      <c r="M65" s="37">
        <v>-2000</v>
      </c>
      <c r="N65" s="39"/>
      <c r="O65" s="39"/>
      <c r="P65" s="39"/>
      <c r="Q65" s="38"/>
      <c r="R65" s="35">
        <f>+E65+G65+I65+M65</f>
        <v>20500</v>
      </c>
      <c r="S65" s="36"/>
    </row>
    <row r="66" spans="2:19" x14ac:dyDescent="0.3">
      <c r="B66" s="40" t="s">
        <v>11</v>
      </c>
      <c r="C66" s="41"/>
      <c r="D66" s="42"/>
      <c r="E66" s="37">
        <v>93000</v>
      </c>
      <c r="F66" s="38"/>
      <c r="G66" s="37">
        <v>44000</v>
      </c>
      <c r="H66" s="38"/>
      <c r="I66" s="37">
        <v>-14000</v>
      </c>
      <c r="J66" s="39"/>
      <c r="K66" s="39"/>
      <c r="L66" s="38"/>
      <c r="M66" s="37">
        <v>-27000</v>
      </c>
      <c r="N66" s="39"/>
      <c r="O66" s="39"/>
      <c r="P66" s="39"/>
      <c r="Q66" s="38"/>
      <c r="R66" s="35">
        <f t="shared" ref="R66:R68" si="3">+E66+G66+I66+M66</f>
        <v>96000</v>
      </c>
      <c r="S66" s="36"/>
    </row>
    <row r="67" spans="2:19" x14ac:dyDescent="0.3">
      <c r="B67" s="40" t="s">
        <v>12</v>
      </c>
      <c r="C67" s="41"/>
      <c r="D67" s="42"/>
      <c r="E67" s="37">
        <v>41500</v>
      </c>
      <c r="F67" s="38"/>
      <c r="G67" s="37">
        <v>16000</v>
      </c>
      <c r="H67" s="38"/>
      <c r="I67" s="37">
        <v>-14500</v>
      </c>
      <c r="J67" s="39"/>
      <c r="K67" s="39"/>
      <c r="L67" s="38"/>
      <c r="M67" s="37">
        <v>0</v>
      </c>
      <c r="N67" s="39"/>
      <c r="O67" s="39"/>
      <c r="P67" s="39"/>
      <c r="Q67" s="38"/>
      <c r="R67" s="35">
        <f t="shared" si="3"/>
        <v>43000</v>
      </c>
      <c r="S67" s="36"/>
    </row>
    <row r="68" spans="2:19" x14ac:dyDescent="0.3">
      <c r="B68" s="43" t="s">
        <v>79</v>
      </c>
      <c r="C68" s="45"/>
      <c r="D68" s="44"/>
      <c r="E68" s="37">
        <f>SUM(E65:F67)</f>
        <v>154500</v>
      </c>
      <c r="F68" s="38"/>
      <c r="G68" s="37">
        <f>SUM(G65:H67)</f>
        <v>63000</v>
      </c>
      <c r="H68" s="38"/>
      <c r="I68" s="37">
        <f>SUM(I65:L67)</f>
        <v>-29000</v>
      </c>
      <c r="J68" s="39"/>
      <c r="K68" s="39"/>
      <c r="L68" s="38"/>
      <c r="M68" s="37">
        <v>-29000</v>
      </c>
      <c r="N68" s="39"/>
      <c r="O68" s="39"/>
      <c r="P68" s="39"/>
      <c r="Q68" s="38"/>
      <c r="R68" s="35">
        <f t="shared" si="3"/>
        <v>159500</v>
      </c>
      <c r="S68" s="36"/>
    </row>
    <row r="69" spans="2:19" x14ac:dyDescent="0.3">
      <c r="B69" s="46"/>
      <c r="C69" s="46"/>
      <c r="D69" s="46"/>
    </row>
    <row r="71" spans="2:19" x14ac:dyDescent="0.3">
      <c r="B71" s="14" t="s">
        <v>5</v>
      </c>
    </row>
    <row r="73" spans="2:19" x14ac:dyDescent="0.3">
      <c r="D73" s="1" t="s">
        <v>4</v>
      </c>
      <c r="J73" s="9">
        <f>+H56</f>
        <v>15000</v>
      </c>
    </row>
    <row r="74" spans="2:19" x14ac:dyDescent="0.3">
      <c r="E74" s="1" t="s">
        <v>85</v>
      </c>
      <c r="J74" s="9">
        <f>-G47</f>
        <v>29000</v>
      </c>
    </row>
    <row r="75" spans="2:19" x14ac:dyDescent="0.3">
      <c r="E75" s="1" t="s">
        <v>86</v>
      </c>
      <c r="J75" s="49">
        <f>+Q28</f>
        <v>-1000</v>
      </c>
    </row>
    <row r="76" spans="2:19" x14ac:dyDescent="0.3">
      <c r="E76" s="1" t="s">
        <v>87</v>
      </c>
      <c r="J76" s="49">
        <f>+Q43</f>
        <v>-20000</v>
      </c>
    </row>
    <row r="77" spans="2:19" ht="15" thickBot="1" x14ac:dyDescent="0.35">
      <c r="D77" s="50" t="s">
        <v>5</v>
      </c>
      <c r="E77" s="50"/>
      <c r="F77" s="50"/>
      <c r="G77" s="50"/>
      <c r="H77" s="50"/>
      <c r="I77" s="50"/>
      <c r="J77" s="51">
        <f>SUM(J73:J76)</f>
        <v>23000</v>
      </c>
    </row>
  </sheetData>
  <mergeCells count="30">
    <mergeCell ref="B68:D68"/>
    <mergeCell ref="E68:F68"/>
    <mergeCell ref="G68:H68"/>
    <mergeCell ref="I68:L68"/>
    <mergeCell ref="M68:Q68"/>
    <mergeCell ref="R68:S68"/>
    <mergeCell ref="B67:D67"/>
    <mergeCell ref="E67:F67"/>
    <mergeCell ref="G67:H67"/>
    <mergeCell ref="I67:L67"/>
    <mergeCell ref="M67:Q67"/>
    <mergeCell ref="R67:S67"/>
    <mergeCell ref="B66:D66"/>
    <mergeCell ref="E66:F66"/>
    <mergeCell ref="G66:H66"/>
    <mergeCell ref="I66:L66"/>
    <mergeCell ref="M66:Q66"/>
    <mergeCell ref="R66:S66"/>
    <mergeCell ref="B65:D65"/>
    <mergeCell ref="E65:F65"/>
    <mergeCell ref="G65:H65"/>
    <mergeCell ref="I65:L65"/>
    <mergeCell ref="M65:Q65"/>
    <mergeCell ref="R65:S65"/>
    <mergeCell ref="B64:D64"/>
    <mergeCell ref="E64:F64"/>
    <mergeCell ref="G64:H64"/>
    <mergeCell ref="I64:L64"/>
    <mergeCell ref="M64:Q64"/>
    <mergeCell ref="R64:S64"/>
  </mergeCells>
  <pageMargins left="0.70000000000000007" right="0.70000000000000007" top="0.78740157500000008" bottom="0.78740157500000008" header="0.30000000000000004" footer="0.30000000000000004"/>
  <pageSetup paperSize="0" fitToWidth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99"/>
  <sheetViews>
    <sheetView topLeftCell="A76" zoomScale="85" zoomScaleNormal="85" workbookViewId="0">
      <selection activeCell="J98" sqref="J98"/>
    </sheetView>
  </sheetViews>
  <sheetFormatPr baseColWidth="10" defaultRowHeight="14.4" x14ac:dyDescent="0.3"/>
  <cols>
    <col min="1" max="1" width="11.44140625" style="1" customWidth="1"/>
    <col min="2" max="2" width="11.5546875" style="1"/>
    <col min="3" max="3" width="4" style="1" customWidth="1"/>
    <col min="4" max="4" width="18.109375" style="1" customWidth="1"/>
    <col min="5" max="7" width="11.5546875" style="1"/>
    <col min="8" max="8" width="3.5546875" style="1" customWidth="1"/>
    <col min="9" max="9" width="13" style="1" bestFit="1" customWidth="1"/>
    <col min="10" max="10" width="1.5546875" style="1" customWidth="1"/>
    <col min="11" max="11" width="12.77734375" style="1" bestFit="1" customWidth="1"/>
    <col min="12" max="12" width="2.44140625" style="1" customWidth="1"/>
    <col min="13" max="13" width="11.5546875" style="1"/>
    <col min="14" max="14" width="1.6640625" style="1" customWidth="1"/>
    <col min="15" max="15" width="4" style="1" customWidth="1"/>
    <col min="16" max="16" width="1.88671875" style="1" customWidth="1"/>
    <col min="17" max="17" width="6.21875" style="16" customWidth="1"/>
    <col min="18" max="18" width="11.5546875" style="5"/>
    <col min="19" max="19" width="2.88671875" style="33" customWidth="1"/>
    <col min="20" max="20" width="11.5546875" style="5"/>
    <col min="21" max="21" width="1.33203125" style="1" customWidth="1"/>
    <col min="22" max="16384" width="11.5546875" style="1"/>
  </cols>
  <sheetData>
    <row r="1" spans="2:24" ht="15" x14ac:dyDescent="0.3">
      <c r="W1" s="17" t="s">
        <v>76</v>
      </c>
      <c r="X1" s="22" t="s">
        <v>75</v>
      </c>
    </row>
    <row r="2" spans="2:24" x14ac:dyDescent="0.3">
      <c r="B2" s="14" t="s">
        <v>30</v>
      </c>
      <c r="I2" s="1" t="s">
        <v>53</v>
      </c>
      <c r="K2" s="1" t="s">
        <v>52</v>
      </c>
      <c r="M2" s="5"/>
      <c r="R2" s="5" t="s">
        <v>77</v>
      </c>
    </row>
    <row r="3" spans="2:24" x14ac:dyDescent="0.3">
      <c r="B3" s="1" t="s">
        <v>9</v>
      </c>
      <c r="C3" s="1" t="s">
        <v>0</v>
      </c>
      <c r="M3" s="5"/>
    </row>
    <row r="4" spans="2:24" ht="15" x14ac:dyDescent="0.3">
      <c r="C4" s="1" t="s">
        <v>22</v>
      </c>
      <c r="D4" s="1" t="s">
        <v>10</v>
      </c>
      <c r="I4" s="5">
        <v>20500</v>
      </c>
      <c r="J4" s="5">
        <v>20500</v>
      </c>
      <c r="K4" s="5">
        <v>20000</v>
      </c>
      <c r="M4" s="5">
        <f>+I4-K4</f>
        <v>500</v>
      </c>
      <c r="P4" s="17" t="s">
        <v>76</v>
      </c>
      <c r="Q4" s="28"/>
      <c r="W4" s="23" t="str">
        <f>IF(ISBLANK(M4)," ",IF((M4)&gt;1,$W$1,$X$1))</f>
        <v>↑</v>
      </c>
    </row>
    <row r="5" spans="2:24" ht="15" x14ac:dyDescent="0.3">
      <c r="C5" s="1" t="s">
        <v>23</v>
      </c>
      <c r="D5" s="1" t="s">
        <v>11</v>
      </c>
      <c r="I5" s="5">
        <v>96000</v>
      </c>
      <c r="J5" s="5">
        <v>96000</v>
      </c>
      <c r="K5" s="5">
        <v>93000</v>
      </c>
      <c r="M5" s="5">
        <f t="shared" ref="M5:M38" si="0">+I5-K5</f>
        <v>3000</v>
      </c>
      <c r="P5" s="17" t="s">
        <v>76</v>
      </c>
      <c r="Q5" s="28"/>
      <c r="W5" s="23" t="str">
        <f t="shared" ref="W5:W60" si="1">IF(ISBLANK(M5)," ",IF((M5)&gt;1,$W$1,$X$1))</f>
        <v>↑</v>
      </c>
    </row>
    <row r="6" spans="2:24" ht="15" x14ac:dyDescent="0.3">
      <c r="C6" s="1" t="s">
        <v>24</v>
      </c>
      <c r="D6" s="1" t="s">
        <v>12</v>
      </c>
      <c r="I6" s="5">
        <v>43000</v>
      </c>
      <c r="J6" s="5">
        <v>43000</v>
      </c>
      <c r="K6" s="5">
        <v>41500</v>
      </c>
      <c r="M6" s="5">
        <f t="shared" si="0"/>
        <v>1500</v>
      </c>
      <c r="P6" s="17" t="s">
        <v>76</v>
      </c>
      <c r="Q6" s="28"/>
      <c r="W6" s="23" t="str">
        <f t="shared" si="1"/>
        <v>↑</v>
      </c>
    </row>
    <row r="7" spans="2:24" x14ac:dyDescent="0.3">
      <c r="B7" s="1" t="s">
        <v>21</v>
      </c>
      <c r="C7" s="1" t="s">
        <v>1</v>
      </c>
      <c r="I7" s="5"/>
      <c r="J7" s="5"/>
      <c r="K7" s="5"/>
      <c r="M7" s="5">
        <f t="shared" si="0"/>
        <v>0</v>
      </c>
      <c r="W7" s="23" t="str">
        <f t="shared" si="1"/>
        <v>↓</v>
      </c>
    </row>
    <row r="8" spans="2:24" x14ac:dyDescent="0.3">
      <c r="C8" s="54" t="s">
        <v>22</v>
      </c>
      <c r="D8" s="54" t="s">
        <v>13</v>
      </c>
      <c r="E8" s="54"/>
      <c r="F8" s="54"/>
      <c r="G8" s="54"/>
      <c r="H8" s="54"/>
      <c r="I8" s="5"/>
      <c r="J8" s="5"/>
      <c r="K8" s="5"/>
      <c r="M8" s="5">
        <f t="shared" si="0"/>
        <v>0</v>
      </c>
      <c r="W8" s="23" t="str">
        <f t="shared" si="1"/>
        <v>↓</v>
      </c>
    </row>
    <row r="9" spans="2:24" ht="15" x14ac:dyDescent="0.3">
      <c r="C9" s="54"/>
      <c r="D9" s="55" t="s">
        <v>25</v>
      </c>
      <c r="E9" s="54" t="s">
        <v>14</v>
      </c>
      <c r="F9" s="54"/>
      <c r="G9" s="54"/>
      <c r="H9" s="54"/>
      <c r="I9" s="5">
        <v>8200</v>
      </c>
      <c r="J9" s="5">
        <v>8200</v>
      </c>
      <c r="K9" s="5">
        <v>7500</v>
      </c>
      <c r="M9" s="53">
        <f t="shared" si="0"/>
        <v>700</v>
      </c>
      <c r="P9" s="17" t="s">
        <v>76</v>
      </c>
      <c r="Q9" s="28"/>
      <c r="R9" s="5">
        <f>+M9</f>
        <v>700</v>
      </c>
      <c r="W9" s="23" t="str">
        <f t="shared" si="1"/>
        <v>↑</v>
      </c>
    </row>
    <row r="10" spans="2:24" s="33" customFormat="1" ht="15" x14ac:dyDescent="0.3">
      <c r="B10" s="1"/>
      <c r="C10" s="54"/>
      <c r="D10" s="54" t="s">
        <v>26</v>
      </c>
      <c r="E10" s="54" t="s">
        <v>90</v>
      </c>
      <c r="F10" s="54"/>
      <c r="G10" s="54"/>
      <c r="H10" s="54"/>
      <c r="I10" s="5">
        <v>900</v>
      </c>
      <c r="J10" s="5">
        <v>900</v>
      </c>
      <c r="K10" s="5">
        <v>600</v>
      </c>
      <c r="L10" s="1"/>
      <c r="M10" s="53">
        <f t="shared" si="0"/>
        <v>300</v>
      </c>
      <c r="N10" s="1"/>
      <c r="O10" s="1"/>
      <c r="P10" s="17" t="s">
        <v>76</v>
      </c>
      <c r="Q10" s="28"/>
      <c r="R10" s="5">
        <f t="shared" ref="R10:R12" si="2">+M10</f>
        <v>300</v>
      </c>
      <c r="T10" s="5"/>
      <c r="U10" s="1"/>
      <c r="V10" s="1"/>
      <c r="W10" s="23" t="str">
        <f t="shared" si="1"/>
        <v>↑</v>
      </c>
    </row>
    <row r="11" spans="2:24" s="33" customFormat="1" ht="15" x14ac:dyDescent="0.3">
      <c r="B11" s="1"/>
      <c r="C11" s="54"/>
      <c r="D11" s="54" t="s">
        <v>27</v>
      </c>
      <c r="E11" s="54" t="s">
        <v>15</v>
      </c>
      <c r="F11" s="54"/>
      <c r="G11" s="54"/>
      <c r="H11" s="54"/>
      <c r="I11" s="5">
        <v>8300</v>
      </c>
      <c r="J11" s="5">
        <v>8300</v>
      </c>
      <c r="K11" s="5">
        <v>4000</v>
      </c>
      <c r="L11" s="1"/>
      <c r="M11" s="53">
        <f>+I11-K11</f>
        <v>4300</v>
      </c>
      <c r="N11" s="1"/>
      <c r="O11" s="1"/>
      <c r="P11" s="17" t="s">
        <v>76</v>
      </c>
      <c r="Q11" s="28">
        <v>4</v>
      </c>
      <c r="R11" s="5">
        <f>+M11</f>
        <v>4300</v>
      </c>
      <c r="T11" s="53">
        <v>-5300</v>
      </c>
      <c r="U11" s="1"/>
      <c r="V11" s="23" t="s">
        <v>89</v>
      </c>
      <c r="W11" s="23" t="str">
        <f t="shared" si="1"/>
        <v>↑</v>
      </c>
    </row>
    <row r="12" spans="2:24" s="33" customFormat="1" ht="15" x14ac:dyDescent="0.3">
      <c r="B12" s="1"/>
      <c r="C12" s="54" t="s">
        <v>23</v>
      </c>
      <c r="D12" s="54" t="s">
        <v>28</v>
      </c>
      <c r="E12" s="54"/>
      <c r="F12" s="54"/>
      <c r="G12" s="54"/>
      <c r="H12" s="54"/>
      <c r="N12" s="1"/>
      <c r="O12" s="1"/>
      <c r="P12" s="17" t="s">
        <v>76</v>
      </c>
      <c r="W12" s="23" t="str">
        <f t="shared" si="1"/>
        <v xml:space="preserve"> </v>
      </c>
    </row>
    <row r="13" spans="2:24" s="33" customFormat="1" ht="15" x14ac:dyDescent="0.3">
      <c r="B13" s="1"/>
      <c r="C13" s="54"/>
      <c r="D13" s="54" t="s">
        <v>25</v>
      </c>
      <c r="E13" s="54" t="s">
        <v>16</v>
      </c>
      <c r="F13" s="54"/>
      <c r="G13" s="54"/>
      <c r="H13" s="54"/>
      <c r="I13" s="5">
        <v>88500</v>
      </c>
      <c r="J13" s="5">
        <v>88500</v>
      </c>
      <c r="K13" s="5">
        <v>84000</v>
      </c>
      <c r="L13" s="1"/>
      <c r="M13" s="53">
        <f t="shared" si="0"/>
        <v>4500</v>
      </c>
      <c r="N13" s="1"/>
      <c r="O13" s="1"/>
      <c r="P13" s="17" t="s">
        <v>76</v>
      </c>
      <c r="Q13" s="28">
        <v>6</v>
      </c>
      <c r="R13" s="5">
        <v>4500</v>
      </c>
      <c r="T13" s="53">
        <v>-4500</v>
      </c>
      <c r="U13" s="1"/>
      <c r="V13" s="23" t="s">
        <v>89</v>
      </c>
      <c r="W13" s="23" t="str">
        <f t="shared" si="1"/>
        <v>↑</v>
      </c>
    </row>
    <row r="14" spans="2:24" s="33" customFormat="1" ht="15" x14ac:dyDescent="0.3">
      <c r="B14" s="1"/>
      <c r="C14" s="54"/>
      <c r="D14" s="54" t="s">
        <v>26</v>
      </c>
      <c r="E14" s="54" t="s">
        <v>17</v>
      </c>
      <c r="F14" s="54"/>
      <c r="G14" s="54"/>
      <c r="H14" s="54"/>
      <c r="I14" s="5">
        <v>59400</v>
      </c>
      <c r="J14" s="5">
        <v>59400</v>
      </c>
      <c r="K14" s="5">
        <v>57400</v>
      </c>
      <c r="L14" s="1"/>
      <c r="M14" s="53">
        <f t="shared" si="0"/>
        <v>2000</v>
      </c>
      <c r="N14" s="1"/>
      <c r="O14" s="1"/>
      <c r="P14" s="17" t="s">
        <v>76</v>
      </c>
      <c r="Q14" s="28">
        <v>7</v>
      </c>
      <c r="R14" s="5">
        <v>2000</v>
      </c>
      <c r="T14" s="53">
        <v>-2000</v>
      </c>
      <c r="U14" s="1"/>
      <c r="V14" s="23" t="s">
        <v>89</v>
      </c>
      <c r="W14" s="23" t="str">
        <f t="shared" si="1"/>
        <v>↑</v>
      </c>
    </row>
    <row r="15" spans="2:24" s="33" customFormat="1" ht="15" x14ac:dyDescent="0.3">
      <c r="B15" s="1"/>
      <c r="C15" s="54"/>
      <c r="D15" s="54" t="s">
        <v>27</v>
      </c>
      <c r="E15" s="54" t="s">
        <v>18</v>
      </c>
      <c r="F15" s="54"/>
      <c r="G15" s="54"/>
      <c r="H15" s="54"/>
      <c r="I15" s="5">
        <v>100</v>
      </c>
      <c r="J15" s="5">
        <v>100</v>
      </c>
      <c r="K15" s="5">
        <v>1600</v>
      </c>
      <c r="L15" s="1"/>
      <c r="M15" s="53">
        <f t="shared" si="0"/>
        <v>-1500</v>
      </c>
      <c r="N15" s="1"/>
      <c r="O15" s="22" t="s">
        <v>75</v>
      </c>
      <c r="P15" s="17"/>
      <c r="Q15" s="16">
        <v>5</v>
      </c>
      <c r="R15" s="5">
        <v>-1500</v>
      </c>
      <c r="T15" s="53">
        <v>1500</v>
      </c>
      <c r="U15" s="1"/>
      <c r="V15" s="23" t="s">
        <v>88</v>
      </c>
      <c r="W15" s="23" t="str">
        <f t="shared" si="1"/>
        <v>↓</v>
      </c>
    </row>
    <row r="16" spans="2:24" s="33" customFormat="1" ht="15" x14ac:dyDescent="0.3">
      <c r="B16" s="1"/>
      <c r="C16" s="1" t="s">
        <v>24</v>
      </c>
      <c r="D16" s="1" t="s">
        <v>19</v>
      </c>
      <c r="E16" s="1"/>
      <c r="F16" s="1"/>
      <c r="G16" s="1"/>
      <c r="H16" s="1"/>
      <c r="I16" s="5">
        <v>72700</v>
      </c>
      <c r="J16" s="5">
        <v>72700</v>
      </c>
      <c r="K16" s="5">
        <v>64400</v>
      </c>
      <c r="L16" s="1"/>
      <c r="M16" s="25">
        <f t="shared" si="0"/>
        <v>8300</v>
      </c>
      <c r="N16" s="1"/>
      <c r="O16" s="1"/>
      <c r="P16" s="17" t="s">
        <v>76</v>
      </c>
      <c r="Q16" s="28"/>
      <c r="R16" s="5"/>
      <c r="T16" s="5"/>
      <c r="U16" s="1"/>
      <c r="V16" s="1"/>
      <c r="W16" s="23" t="str">
        <f t="shared" si="1"/>
        <v>↑</v>
      </c>
    </row>
    <row r="17" spans="2:23" s="33" customFormat="1" ht="15.6" thickBot="1" x14ac:dyDescent="0.35">
      <c r="B17" s="1" t="s">
        <v>29</v>
      </c>
      <c r="C17" s="21"/>
      <c r="D17" s="21" t="s">
        <v>20</v>
      </c>
      <c r="E17" s="21"/>
      <c r="F17" s="21"/>
      <c r="G17" s="21"/>
      <c r="H17" s="21"/>
      <c r="I17" s="20">
        <v>2600</v>
      </c>
      <c r="J17" s="20">
        <v>2600</v>
      </c>
      <c r="K17" s="20">
        <v>5300</v>
      </c>
      <c r="L17" s="21"/>
      <c r="M17" s="27">
        <f t="shared" si="0"/>
        <v>-2700</v>
      </c>
      <c r="N17" s="1"/>
      <c r="O17" s="22" t="s">
        <v>75</v>
      </c>
      <c r="P17" s="17"/>
      <c r="Q17" s="16">
        <v>8</v>
      </c>
      <c r="R17" s="5">
        <v>-2700</v>
      </c>
      <c r="T17" s="5">
        <v>2700</v>
      </c>
      <c r="U17" s="1"/>
      <c r="V17" s="1"/>
      <c r="W17" s="23" t="str">
        <f t="shared" si="1"/>
        <v>↓</v>
      </c>
    </row>
    <row r="18" spans="2:23" ht="15.6" thickTop="1" thickBot="1" x14ac:dyDescent="0.35">
      <c r="B18" s="15" t="s">
        <v>51</v>
      </c>
      <c r="C18" s="3"/>
      <c r="D18" s="3"/>
      <c r="E18" s="3"/>
      <c r="F18" s="3"/>
      <c r="G18" s="3"/>
      <c r="H18" s="56"/>
      <c r="I18" s="6">
        <f>SUM(I4:I17)</f>
        <v>400200</v>
      </c>
      <c r="J18" s="6">
        <f>SUM(J4:J17)</f>
        <v>400200</v>
      </c>
      <c r="K18" s="6">
        <f>SUM(K4:K17)</f>
        <v>379300</v>
      </c>
      <c r="M18" s="6">
        <f t="shared" si="0"/>
        <v>20900</v>
      </c>
      <c r="W18" s="23" t="str">
        <f t="shared" si="1"/>
        <v>↑</v>
      </c>
    </row>
    <row r="19" spans="2:23" ht="15" thickTop="1" x14ac:dyDescent="0.3">
      <c r="I19" s="5"/>
      <c r="J19" s="5"/>
      <c r="W19" s="23" t="str">
        <f t="shared" si="1"/>
        <v xml:space="preserve"> </v>
      </c>
    </row>
    <row r="20" spans="2:23" x14ac:dyDescent="0.3">
      <c r="I20" s="5"/>
      <c r="J20" s="5"/>
      <c r="W20" s="23" t="str">
        <f t="shared" si="1"/>
        <v xml:space="preserve"> </v>
      </c>
    </row>
    <row r="21" spans="2:23" x14ac:dyDescent="0.3">
      <c r="B21" s="14" t="s">
        <v>31</v>
      </c>
      <c r="I21" s="5"/>
      <c r="J21" s="5"/>
      <c r="W21" s="23" t="str">
        <f t="shared" si="1"/>
        <v xml:space="preserve"> </v>
      </c>
    </row>
    <row r="22" spans="2:23" x14ac:dyDescent="0.3">
      <c r="I22" s="1" t="s">
        <v>53</v>
      </c>
      <c r="K22" s="1" t="s">
        <v>52</v>
      </c>
      <c r="W22" s="23" t="str">
        <f t="shared" si="1"/>
        <v xml:space="preserve"> </v>
      </c>
    </row>
    <row r="23" spans="2:23" x14ac:dyDescent="0.3">
      <c r="B23" s="1" t="s">
        <v>9</v>
      </c>
      <c r="C23" s="1" t="s">
        <v>32</v>
      </c>
      <c r="M23" s="5">
        <f t="shared" si="0"/>
        <v>0</v>
      </c>
      <c r="W23" s="23" t="str">
        <f t="shared" si="1"/>
        <v>↓</v>
      </c>
    </row>
    <row r="24" spans="2:23" x14ac:dyDescent="0.3">
      <c r="C24" s="1" t="s">
        <v>22</v>
      </c>
      <c r="D24" s="1" t="s">
        <v>33</v>
      </c>
      <c r="I24" s="5">
        <v>60000</v>
      </c>
      <c r="J24" s="5"/>
      <c r="K24" s="5">
        <v>60000</v>
      </c>
      <c r="M24" s="5">
        <f t="shared" si="0"/>
        <v>0</v>
      </c>
      <c r="W24" s="23" t="str">
        <f t="shared" si="1"/>
        <v>↓</v>
      </c>
    </row>
    <row r="25" spans="2:23" ht="15" x14ac:dyDescent="0.3">
      <c r="C25" s="21" t="s">
        <v>23</v>
      </c>
      <c r="D25" s="21" t="s">
        <v>34</v>
      </c>
      <c r="E25" s="21"/>
      <c r="F25" s="21"/>
      <c r="G25" s="21"/>
      <c r="H25" s="21"/>
      <c r="I25" s="20">
        <v>37000</v>
      </c>
      <c r="J25" s="20"/>
      <c r="K25" s="20">
        <v>39000</v>
      </c>
      <c r="L25" s="21"/>
      <c r="M25" s="20">
        <f t="shared" si="0"/>
        <v>-2000</v>
      </c>
      <c r="O25" s="22" t="s">
        <v>75</v>
      </c>
      <c r="W25" s="23" t="str">
        <f t="shared" si="1"/>
        <v>↓</v>
      </c>
    </row>
    <row r="26" spans="2:23" ht="15" x14ac:dyDescent="0.3">
      <c r="C26" s="1" t="s">
        <v>24</v>
      </c>
      <c r="D26" s="1" t="s">
        <v>35</v>
      </c>
      <c r="I26" s="5">
        <v>20000</v>
      </c>
      <c r="J26" s="5"/>
      <c r="K26" s="5">
        <v>18000</v>
      </c>
      <c r="M26" s="5">
        <f t="shared" si="0"/>
        <v>2000</v>
      </c>
      <c r="P26" s="17" t="s">
        <v>76</v>
      </c>
      <c r="W26" s="23" t="str">
        <f t="shared" si="1"/>
        <v>↑</v>
      </c>
    </row>
    <row r="27" spans="2:23" x14ac:dyDescent="0.3">
      <c r="B27" s="1" t="s">
        <v>21</v>
      </c>
      <c r="C27" s="1" t="s">
        <v>36</v>
      </c>
      <c r="I27" s="5">
        <v>30000</v>
      </c>
      <c r="J27" s="5"/>
      <c r="K27" s="5">
        <v>30000</v>
      </c>
      <c r="M27" s="5">
        <f t="shared" si="0"/>
        <v>0</v>
      </c>
      <c r="W27" s="23" t="str">
        <f t="shared" si="1"/>
        <v>↓</v>
      </c>
    </row>
    <row r="28" spans="2:23" x14ac:dyDescent="0.3">
      <c r="B28" s="1" t="s">
        <v>29</v>
      </c>
      <c r="C28" s="1" t="s">
        <v>38</v>
      </c>
      <c r="I28" s="5"/>
      <c r="J28" s="5"/>
      <c r="K28" s="5"/>
      <c r="M28" s="5">
        <f t="shared" si="0"/>
        <v>0</v>
      </c>
      <c r="W28" s="23" t="str">
        <f t="shared" si="1"/>
        <v>↓</v>
      </c>
    </row>
    <row r="29" spans="2:23" ht="15" x14ac:dyDescent="0.3">
      <c r="C29" s="26" t="s">
        <v>25</v>
      </c>
      <c r="D29" s="21" t="s">
        <v>37</v>
      </c>
      <c r="E29" s="21"/>
      <c r="F29" s="21"/>
      <c r="G29" s="21"/>
      <c r="H29" s="21"/>
      <c r="I29" s="30">
        <v>50300</v>
      </c>
      <c r="J29" s="30"/>
      <c r="K29" s="30">
        <v>51300</v>
      </c>
      <c r="L29" s="21"/>
      <c r="M29" s="20">
        <f t="shared" si="0"/>
        <v>-1000</v>
      </c>
      <c r="O29" s="22" t="s">
        <v>75</v>
      </c>
      <c r="Q29" s="1"/>
      <c r="R29" s="31"/>
      <c r="S29" s="34"/>
      <c r="W29" s="23" t="str">
        <f t="shared" si="1"/>
        <v>↓</v>
      </c>
    </row>
    <row r="30" spans="2:23" ht="15" x14ac:dyDescent="0.3">
      <c r="C30" s="1" t="s">
        <v>26</v>
      </c>
      <c r="D30" s="1" t="s">
        <v>39</v>
      </c>
      <c r="I30" s="5">
        <v>9600</v>
      </c>
      <c r="J30" s="5"/>
      <c r="K30" s="5">
        <v>8000</v>
      </c>
      <c r="M30" s="5">
        <f t="shared" si="0"/>
        <v>1600</v>
      </c>
      <c r="P30" s="17" t="s">
        <v>76</v>
      </c>
      <c r="Q30" s="16">
        <v>9</v>
      </c>
      <c r="R30" s="5">
        <v>1600</v>
      </c>
      <c r="T30" s="52">
        <v>1600</v>
      </c>
      <c r="V30" s="23" t="s">
        <v>8</v>
      </c>
      <c r="W30" s="23" t="str">
        <f t="shared" si="1"/>
        <v>↑</v>
      </c>
    </row>
    <row r="31" spans="2:23" ht="15" x14ac:dyDescent="0.3">
      <c r="C31" s="1" t="s">
        <v>27</v>
      </c>
      <c r="D31" s="1" t="s">
        <v>40</v>
      </c>
      <c r="I31" s="5">
        <v>63500</v>
      </c>
      <c r="J31" s="5"/>
      <c r="K31" s="5">
        <v>62500</v>
      </c>
      <c r="M31" s="5">
        <f t="shared" si="0"/>
        <v>1000</v>
      </c>
      <c r="P31" s="17" t="s">
        <v>76</v>
      </c>
      <c r="Q31" s="16">
        <v>10</v>
      </c>
      <c r="R31" s="5">
        <v>1000</v>
      </c>
      <c r="T31" s="52">
        <v>1000</v>
      </c>
      <c r="V31" s="23" t="s">
        <v>8</v>
      </c>
      <c r="W31" s="23" t="str">
        <f t="shared" si="1"/>
        <v>↑</v>
      </c>
    </row>
    <row r="32" spans="2:23" x14ac:dyDescent="0.3">
      <c r="B32" s="1" t="s">
        <v>48</v>
      </c>
      <c r="C32" s="1" t="s">
        <v>3</v>
      </c>
      <c r="I32" s="5"/>
      <c r="J32" s="5"/>
      <c r="K32" s="5"/>
      <c r="M32" s="5">
        <f t="shared" si="0"/>
        <v>0</v>
      </c>
      <c r="W32" s="23" t="str">
        <f t="shared" si="1"/>
        <v>↓</v>
      </c>
    </row>
    <row r="33" spans="2:23" ht="15" x14ac:dyDescent="0.3">
      <c r="C33" s="1" t="s">
        <v>25</v>
      </c>
      <c r="D33" s="1" t="s">
        <v>41</v>
      </c>
      <c r="I33" s="5">
        <v>71000</v>
      </c>
      <c r="J33" s="5"/>
      <c r="K33" s="5">
        <v>60000</v>
      </c>
      <c r="M33" s="5">
        <f t="shared" si="0"/>
        <v>11000</v>
      </c>
      <c r="P33" s="17" t="s">
        <v>76</v>
      </c>
      <c r="Q33" s="16">
        <v>11</v>
      </c>
      <c r="R33" s="5">
        <v>-11000</v>
      </c>
      <c r="T33" s="52">
        <v>11000</v>
      </c>
      <c r="V33" s="23" t="s">
        <v>8</v>
      </c>
      <c r="W33" s="23" t="str">
        <f t="shared" si="1"/>
        <v>↑</v>
      </c>
    </row>
    <row r="34" spans="2:23" ht="15" x14ac:dyDescent="0.3">
      <c r="C34" s="1" t="s">
        <v>26</v>
      </c>
      <c r="D34" s="1" t="s">
        <v>42</v>
      </c>
      <c r="I34" s="5">
        <v>15000</v>
      </c>
      <c r="J34" s="5"/>
      <c r="K34" s="5">
        <v>6000</v>
      </c>
      <c r="M34" s="5">
        <f t="shared" si="0"/>
        <v>9000</v>
      </c>
      <c r="P34" s="17" t="s">
        <v>76</v>
      </c>
      <c r="W34" s="23" t="str">
        <f t="shared" si="1"/>
        <v>↑</v>
      </c>
    </row>
    <row r="35" spans="2:23" ht="15" x14ac:dyDescent="0.3">
      <c r="C35" s="1" t="s">
        <v>27</v>
      </c>
      <c r="D35" s="1" t="s">
        <v>43</v>
      </c>
      <c r="I35" s="5">
        <v>19000</v>
      </c>
      <c r="J35" s="5"/>
      <c r="K35" s="5">
        <v>15000</v>
      </c>
      <c r="M35" s="5">
        <f t="shared" si="0"/>
        <v>4000</v>
      </c>
      <c r="P35" s="17" t="s">
        <v>76</v>
      </c>
      <c r="Q35" s="16">
        <v>12</v>
      </c>
      <c r="R35" s="5">
        <v>4000</v>
      </c>
      <c r="T35" s="5">
        <v>4000</v>
      </c>
      <c r="V35" s="23" t="s">
        <v>8</v>
      </c>
      <c r="W35" s="23" t="str">
        <f t="shared" si="1"/>
        <v>↑</v>
      </c>
    </row>
    <row r="36" spans="2:23" ht="15" x14ac:dyDescent="0.3">
      <c r="C36" s="1" t="s">
        <v>49</v>
      </c>
      <c r="D36" s="1" t="s">
        <v>44</v>
      </c>
      <c r="I36" s="5">
        <v>500</v>
      </c>
      <c r="J36" s="5"/>
      <c r="K36" s="5">
        <v>300</v>
      </c>
      <c r="M36" s="5">
        <f t="shared" si="0"/>
        <v>200</v>
      </c>
      <c r="P36" s="17" t="s">
        <v>76</v>
      </c>
      <c r="Q36" s="16">
        <v>13</v>
      </c>
      <c r="R36" s="5">
        <v>200</v>
      </c>
      <c r="T36" s="5">
        <v>200</v>
      </c>
      <c r="V36" s="23" t="s">
        <v>8</v>
      </c>
      <c r="W36" s="23" t="str">
        <f t="shared" si="1"/>
        <v>↑</v>
      </c>
    </row>
    <row r="37" spans="2:23" ht="15" x14ac:dyDescent="0.3">
      <c r="C37" s="21" t="s">
        <v>50</v>
      </c>
      <c r="D37" s="21" t="s">
        <v>45</v>
      </c>
      <c r="E37" s="21"/>
      <c r="F37" s="21"/>
      <c r="G37" s="21"/>
      <c r="H37" s="21"/>
      <c r="I37" s="20">
        <v>24000</v>
      </c>
      <c r="J37" s="20"/>
      <c r="K37" s="20">
        <v>29000</v>
      </c>
      <c r="L37" s="21"/>
      <c r="M37" s="20">
        <f t="shared" si="0"/>
        <v>-5000</v>
      </c>
      <c r="O37" s="22" t="s">
        <v>75</v>
      </c>
      <c r="W37" s="23" t="str">
        <f t="shared" si="1"/>
        <v>↓</v>
      </c>
    </row>
    <row r="38" spans="2:23" ht="15" x14ac:dyDescent="0.3">
      <c r="B38" s="1" t="s">
        <v>47</v>
      </c>
      <c r="C38" s="1" t="s">
        <v>46</v>
      </c>
      <c r="I38" s="1">
        <v>300</v>
      </c>
      <c r="K38" s="1">
        <v>200</v>
      </c>
      <c r="M38" s="5">
        <f t="shared" si="0"/>
        <v>100</v>
      </c>
      <c r="P38" s="17" t="s">
        <v>76</v>
      </c>
      <c r="Q38" s="16">
        <v>14</v>
      </c>
      <c r="R38" s="5">
        <v>100</v>
      </c>
      <c r="T38" s="52">
        <v>100</v>
      </c>
      <c r="V38" s="23" t="s">
        <v>8</v>
      </c>
      <c r="W38" s="23" t="str">
        <f t="shared" si="1"/>
        <v>↑</v>
      </c>
    </row>
    <row r="39" spans="2:23" ht="15" thickBot="1" x14ac:dyDescent="0.35">
      <c r="B39" s="14" t="s">
        <v>51</v>
      </c>
      <c r="I39" s="12">
        <f>SUM(I24:I38)</f>
        <v>400200</v>
      </c>
      <c r="J39" s="12">
        <f>SUM(J24:J37)</f>
        <v>0</v>
      </c>
      <c r="K39" s="12">
        <f>SUM(K24:K38)</f>
        <v>379300</v>
      </c>
      <c r="M39" s="12">
        <f>+I39-K39</f>
        <v>20900</v>
      </c>
      <c r="W39" s="23" t="str">
        <f t="shared" si="1"/>
        <v>↑</v>
      </c>
    </row>
    <row r="40" spans="2:23" ht="15" thickTop="1" x14ac:dyDescent="0.3">
      <c r="B40" s="14"/>
      <c r="W40" s="23" t="str">
        <f t="shared" si="1"/>
        <v xml:space="preserve"> </v>
      </c>
    </row>
    <row r="41" spans="2:23" x14ac:dyDescent="0.3">
      <c r="B41" s="14" t="s">
        <v>54</v>
      </c>
      <c r="I41" s="16" t="s">
        <v>73</v>
      </c>
      <c r="J41" s="16"/>
      <c r="K41" s="16" t="s">
        <v>74</v>
      </c>
      <c r="W41" s="23" t="str">
        <f t="shared" si="1"/>
        <v xml:space="preserve"> </v>
      </c>
    </row>
    <row r="42" spans="2:23" ht="15" x14ac:dyDescent="0.3">
      <c r="C42" s="1" t="s">
        <v>55</v>
      </c>
      <c r="I42" s="11">
        <v>959000</v>
      </c>
      <c r="J42" s="11"/>
      <c r="K42" s="11">
        <v>922000</v>
      </c>
      <c r="L42" s="5"/>
      <c r="M42" s="5">
        <f>+I42-K42</f>
        <v>37000</v>
      </c>
      <c r="P42" s="17" t="s">
        <v>76</v>
      </c>
      <c r="Q42" s="28"/>
      <c r="R42" s="32"/>
      <c r="W42" s="23" t="str">
        <f t="shared" si="1"/>
        <v>↑</v>
      </c>
    </row>
    <row r="43" spans="2:23" ht="15" x14ac:dyDescent="0.3">
      <c r="C43" s="1" t="s">
        <v>56</v>
      </c>
      <c r="G43" s="5">
        <v>2000</v>
      </c>
      <c r="H43" s="5"/>
      <c r="J43" s="5"/>
      <c r="K43" s="1">
        <v>-1000</v>
      </c>
      <c r="L43" s="5"/>
      <c r="M43" s="5">
        <f t="shared" ref="M43:M60" si="3">+I43-K43</f>
        <v>1000</v>
      </c>
      <c r="P43" s="17" t="s">
        <v>76</v>
      </c>
      <c r="Q43" s="28"/>
      <c r="W43" s="23" t="str">
        <f t="shared" si="1"/>
        <v>↑</v>
      </c>
    </row>
    <row r="44" spans="2:23" ht="15" x14ac:dyDescent="0.3">
      <c r="B44" s="3"/>
      <c r="C44" s="3" t="s">
        <v>57</v>
      </c>
      <c r="D44" s="3"/>
      <c r="E44" s="3"/>
      <c r="F44" s="3"/>
      <c r="G44" s="47">
        <v>30000</v>
      </c>
      <c r="H44" s="47"/>
      <c r="I44" s="10">
        <f>SUM(G43:G44)</f>
        <v>32000</v>
      </c>
      <c r="J44" s="5"/>
      <c r="K44" s="10">
        <v>32000</v>
      </c>
      <c r="L44" s="5"/>
      <c r="M44" s="5">
        <f t="shared" si="3"/>
        <v>0</v>
      </c>
      <c r="P44" s="17" t="s">
        <v>76</v>
      </c>
      <c r="Q44" s="28"/>
      <c r="R44" s="30"/>
      <c r="T44" s="32"/>
      <c r="W44" s="23" t="str">
        <f t="shared" si="1"/>
        <v>↓</v>
      </c>
    </row>
    <row r="45" spans="2:23" ht="15" x14ac:dyDescent="0.3">
      <c r="B45" s="1" t="s">
        <v>58</v>
      </c>
      <c r="I45" s="5">
        <f>SUM(I42:I44)</f>
        <v>991000</v>
      </c>
      <c r="J45" s="5"/>
      <c r="K45" s="5">
        <f>+K44+K43+K42</f>
        <v>953000</v>
      </c>
      <c r="L45" s="5"/>
      <c r="M45" s="5">
        <f t="shared" si="3"/>
        <v>38000</v>
      </c>
      <c r="P45" s="17" t="s">
        <v>76</v>
      </c>
      <c r="Q45" s="28"/>
      <c r="W45" s="23" t="str">
        <f t="shared" si="1"/>
        <v>↑</v>
      </c>
    </row>
    <row r="46" spans="2:23" ht="15" x14ac:dyDescent="0.3">
      <c r="C46" s="1" t="s">
        <v>59</v>
      </c>
      <c r="G46" s="5">
        <v>-656000</v>
      </c>
      <c r="H46" s="5"/>
      <c r="I46" s="5"/>
      <c r="J46" s="5"/>
      <c r="K46" s="5">
        <v>-612000</v>
      </c>
      <c r="L46" s="5"/>
      <c r="M46" s="5">
        <f t="shared" si="3"/>
        <v>612000</v>
      </c>
      <c r="P46" s="17" t="s">
        <v>76</v>
      </c>
      <c r="Q46" s="28"/>
      <c r="W46" s="23" t="str">
        <f t="shared" si="1"/>
        <v>↑</v>
      </c>
    </row>
    <row r="47" spans="2:23" ht="15" x14ac:dyDescent="0.3">
      <c r="C47" s="1" t="s">
        <v>2</v>
      </c>
      <c r="G47" s="5">
        <v>-188000</v>
      </c>
      <c r="H47" s="5"/>
      <c r="I47" s="5"/>
      <c r="J47" s="5"/>
      <c r="K47" s="5">
        <v>-186000</v>
      </c>
      <c r="L47" s="5"/>
      <c r="M47" s="5">
        <f t="shared" si="3"/>
        <v>186000</v>
      </c>
      <c r="P47" s="17" t="s">
        <v>76</v>
      </c>
      <c r="Q47" s="28"/>
      <c r="W47" s="23" t="str">
        <f t="shared" si="1"/>
        <v>↑</v>
      </c>
    </row>
    <row r="48" spans="2:23" ht="15" x14ac:dyDescent="0.3">
      <c r="C48" s="1" t="s">
        <v>60</v>
      </c>
      <c r="G48" s="29">
        <v>-29000</v>
      </c>
      <c r="H48" s="29"/>
      <c r="I48" s="5"/>
      <c r="J48" s="5"/>
      <c r="K48" s="5">
        <v>-30000</v>
      </c>
      <c r="L48" s="5"/>
      <c r="M48" s="5">
        <f t="shared" si="3"/>
        <v>30000</v>
      </c>
      <c r="P48" s="17" t="s">
        <v>76</v>
      </c>
      <c r="Q48" s="28"/>
      <c r="R48" s="29"/>
      <c r="T48" s="32"/>
      <c r="W48" s="23" t="str">
        <f t="shared" si="1"/>
        <v>↑</v>
      </c>
    </row>
    <row r="49" spans="2:23" ht="15" x14ac:dyDescent="0.3">
      <c r="B49" s="18"/>
      <c r="C49" s="18" t="s">
        <v>61</v>
      </c>
      <c r="D49" s="18"/>
      <c r="E49" s="18"/>
      <c r="F49" s="18"/>
      <c r="G49" s="19">
        <v>-102000</v>
      </c>
      <c r="H49" s="19"/>
      <c r="I49" s="19">
        <f>SUM(G46:G49)</f>
        <v>-975000</v>
      </c>
      <c r="J49" s="20"/>
      <c r="K49" s="19">
        <v>-100000</v>
      </c>
      <c r="L49" s="20"/>
      <c r="M49" s="20">
        <f t="shared" si="3"/>
        <v>-875000</v>
      </c>
      <c r="O49" s="22" t="s">
        <v>75</v>
      </c>
      <c r="P49" s="17"/>
      <c r="Q49" s="28"/>
      <c r="W49" s="23" t="str">
        <f t="shared" si="1"/>
        <v>↓</v>
      </c>
    </row>
    <row r="50" spans="2:23" ht="15" x14ac:dyDescent="0.3">
      <c r="B50" s="21" t="s">
        <v>62</v>
      </c>
      <c r="C50" s="21"/>
      <c r="D50" s="21"/>
      <c r="E50" s="21"/>
      <c r="F50" s="21"/>
      <c r="G50" s="21"/>
      <c r="H50" s="21"/>
      <c r="I50" s="20">
        <f>SUM(I49,I45)</f>
        <v>16000</v>
      </c>
      <c r="J50" s="20"/>
      <c r="K50" s="20">
        <f>SUM(K45:K49)</f>
        <v>25000</v>
      </c>
      <c r="L50" s="20"/>
      <c r="M50" s="20">
        <f t="shared" si="3"/>
        <v>-9000</v>
      </c>
      <c r="O50" s="22" t="s">
        <v>75</v>
      </c>
      <c r="P50" s="17"/>
      <c r="Q50" s="28"/>
      <c r="W50" s="23" t="str">
        <f t="shared" si="1"/>
        <v>↓</v>
      </c>
    </row>
    <row r="51" spans="2:23" ht="15" x14ac:dyDescent="0.3">
      <c r="B51" s="3"/>
      <c r="C51" s="3" t="s">
        <v>63</v>
      </c>
      <c r="D51" s="3"/>
      <c r="E51" s="3"/>
      <c r="F51" s="3"/>
      <c r="G51" s="3"/>
      <c r="H51" s="3"/>
      <c r="I51" s="8">
        <v>6000</v>
      </c>
      <c r="J51" s="5"/>
      <c r="K51" s="8">
        <v>4000</v>
      </c>
      <c r="L51" s="5"/>
      <c r="M51" s="5">
        <f t="shared" si="3"/>
        <v>2000</v>
      </c>
      <c r="P51" s="17" t="s">
        <v>76</v>
      </c>
      <c r="Q51" s="28"/>
      <c r="W51" s="23" t="str">
        <f t="shared" si="1"/>
        <v>↑</v>
      </c>
    </row>
    <row r="52" spans="2:23" ht="15" x14ac:dyDescent="0.3">
      <c r="B52" s="21" t="s">
        <v>64</v>
      </c>
      <c r="C52" s="21"/>
      <c r="D52" s="21"/>
      <c r="E52" s="21"/>
      <c r="F52" s="21"/>
      <c r="G52" s="21"/>
      <c r="H52" s="21"/>
      <c r="I52" s="20">
        <f>+I51+I50</f>
        <v>22000</v>
      </c>
      <c r="J52" s="20"/>
      <c r="K52" s="20">
        <f>+K51+K50</f>
        <v>29000</v>
      </c>
      <c r="L52" s="20"/>
      <c r="M52" s="20">
        <f t="shared" si="3"/>
        <v>-7000</v>
      </c>
      <c r="O52" s="22" t="s">
        <v>75</v>
      </c>
      <c r="P52" s="17"/>
      <c r="Q52" s="28"/>
      <c r="W52" s="23" t="str">
        <f t="shared" si="1"/>
        <v>↓</v>
      </c>
    </row>
    <row r="53" spans="2:23" ht="15" x14ac:dyDescent="0.3">
      <c r="C53" s="1" t="s">
        <v>65</v>
      </c>
      <c r="G53" s="4">
        <v>0</v>
      </c>
      <c r="H53" s="4"/>
      <c r="I53" s="4"/>
      <c r="J53" s="5"/>
      <c r="K53" s="4">
        <v>0</v>
      </c>
      <c r="L53" s="5"/>
      <c r="M53" s="5">
        <f t="shared" si="3"/>
        <v>0</v>
      </c>
      <c r="P53" s="17" t="s">
        <v>76</v>
      </c>
      <c r="Q53" s="28"/>
      <c r="W53" s="23" t="str">
        <f t="shared" si="1"/>
        <v>↓</v>
      </c>
    </row>
    <row r="54" spans="2:23" ht="15" x14ac:dyDescent="0.3">
      <c r="B54" s="3"/>
      <c r="C54" s="3" t="s">
        <v>66</v>
      </c>
      <c r="D54" s="3"/>
      <c r="E54" s="3"/>
      <c r="F54" s="3"/>
      <c r="G54" s="7">
        <v>0</v>
      </c>
      <c r="H54" s="7"/>
      <c r="I54" s="7">
        <v>0</v>
      </c>
      <c r="J54" s="5"/>
      <c r="K54" s="7">
        <v>0</v>
      </c>
      <c r="L54" s="5"/>
      <c r="M54" s="5">
        <f t="shared" si="3"/>
        <v>0</v>
      </c>
      <c r="P54" s="17" t="s">
        <v>76</v>
      </c>
      <c r="Q54" s="28"/>
      <c r="W54" s="23" t="str">
        <f t="shared" si="1"/>
        <v>↓</v>
      </c>
    </row>
    <row r="55" spans="2:23" ht="15" x14ac:dyDescent="0.3">
      <c r="B55" s="21" t="s">
        <v>67</v>
      </c>
      <c r="C55" s="21"/>
      <c r="D55" s="21"/>
      <c r="E55" s="21"/>
      <c r="F55" s="21"/>
      <c r="G55" s="21"/>
      <c r="H55" s="21"/>
      <c r="I55" s="20">
        <f>+I54+I52</f>
        <v>22000</v>
      </c>
      <c r="J55" s="20"/>
      <c r="K55" s="20">
        <f>+K54+K53+K52</f>
        <v>29000</v>
      </c>
      <c r="L55" s="20"/>
      <c r="M55" s="20">
        <f t="shared" si="3"/>
        <v>-7000</v>
      </c>
      <c r="O55" s="22" t="s">
        <v>75</v>
      </c>
      <c r="P55" s="17"/>
      <c r="Q55" s="28"/>
      <c r="W55" s="23" t="str">
        <f t="shared" si="1"/>
        <v>↓</v>
      </c>
    </row>
    <row r="56" spans="2:23" ht="15" x14ac:dyDescent="0.3">
      <c r="B56" s="3"/>
      <c r="C56" s="3" t="s">
        <v>68</v>
      </c>
      <c r="D56" s="3"/>
      <c r="E56" s="3"/>
      <c r="F56" s="3"/>
      <c r="G56" s="3"/>
      <c r="H56" s="3"/>
      <c r="I56" s="8">
        <v>-7000</v>
      </c>
      <c r="J56" s="5"/>
      <c r="K56" s="8">
        <v>-8000</v>
      </c>
      <c r="L56" s="5"/>
      <c r="M56" s="5">
        <f t="shared" si="3"/>
        <v>1000</v>
      </c>
      <c r="P56" s="17" t="s">
        <v>76</v>
      </c>
      <c r="Q56" s="28"/>
      <c r="W56" s="23" t="str">
        <f t="shared" si="1"/>
        <v>↑</v>
      </c>
    </row>
    <row r="57" spans="2:23" ht="15" x14ac:dyDescent="0.3">
      <c r="B57" s="21" t="s">
        <v>69</v>
      </c>
      <c r="C57" s="21"/>
      <c r="D57" s="21"/>
      <c r="E57" s="21"/>
      <c r="F57" s="21"/>
      <c r="G57" s="21"/>
      <c r="H57" s="21"/>
      <c r="I57" s="29">
        <f>+I56+I55</f>
        <v>15000</v>
      </c>
      <c r="J57" s="20"/>
      <c r="K57" s="20">
        <f>+K56+K55</f>
        <v>21000</v>
      </c>
      <c r="L57" s="20"/>
      <c r="M57" s="20">
        <f t="shared" si="3"/>
        <v>-6000</v>
      </c>
      <c r="O57" s="22" t="s">
        <v>75</v>
      </c>
      <c r="P57" s="17"/>
      <c r="Q57" s="28">
        <v>1</v>
      </c>
      <c r="R57" s="29"/>
      <c r="T57" s="32"/>
      <c r="W57" s="23" t="str">
        <f t="shared" si="1"/>
        <v>↓</v>
      </c>
    </row>
    <row r="58" spans="2:23" ht="15" x14ac:dyDescent="0.3">
      <c r="C58" s="1" t="s">
        <v>70</v>
      </c>
      <c r="G58" s="1">
        <v>2000</v>
      </c>
      <c r="I58" s="5"/>
      <c r="J58" s="5"/>
      <c r="K58" s="5">
        <v>-4000</v>
      </c>
      <c r="L58" s="5"/>
      <c r="M58" s="5">
        <f t="shared" si="3"/>
        <v>4000</v>
      </c>
      <c r="P58" s="17" t="s">
        <v>76</v>
      </c>
      <c r="Q58" s="28"/>
      <c r="W58" s="23" t="str">
        <f t="shared" si="1"/>
        <v>↑</v>
      </c>
    </row>
    <row r="59" spans="2:23" ht="15" x14ac:dyDescent="0.3">
      <c r="B59" s="3"/>
      <c r="C59" s="3" t="s">
        <v>71</v>
      </c>
      <c r="D59" s="3"/>
      <c r="E59" s="3"/>
      <c r="F59" s="3"/>
      <c r="G59" s="3">
        <v>3000</v>
      </c>
      <c r="H59" s="3"/>
      <c r="I59" s="8">
        <f>+G59+G58</f>
        <v>5000</v>
      </c>
      <c r="J59" s="5"/>
      <c r="K59" s="8">
        <v>1000</v>
      </c>
      <c r="L59" s="5"/>
      <c r="M59" s="5">
        <f t="shared" si="3"/>
        <v>4000</v>
      </c>
      <c r="P59" s="17" t="s">
        <v>76</v>
      </c>
      <c r="Q59" s="28"/>
      <c r="W59" s="23" t="str">
        <f t="shared" si="1"/>
        <v>↑</v>
      </c>
    </row>
    <row r="60" spans="2:23" ht="15.6" thickBot="1" x14ac:dyDescent="0.35">
      <c r="B60" s="14" t="s">
        <v>72</v>
      </c>
      <c r="I60" s="12">
        <f>+I59+I57</f>
        <v>20000</v>
      </c>
      <c r="J60" s="13"/>
      <c r="K60" s="12">
        <f>+K59+K58+K57</f>
        <v>18000</v>
      </c>
      <c r="L60" s="5"/>
      <c r="M60" s="5">
        <f t="shared" si="3"/>
        <v>2000</v>
      </c>
      <c r="P60" s="17" t="s">
        <v>76</v>
      </c>
      <c r="Q60" s="28"/>
      <c r="W60" s="23" t="str">
        <f t="shared" si="1"/>
        <v>↑</v>
      </c>
    </row>
    <row r="61" spans="2:23" ht="15" thickTop="1" x14ac:dyDescent="0.3">
      <c r="I61" s="5"/>
      <c r="J61" s="5"/>
      <c r="K61" s="5"/>
      <c r="L61" s="5"/>
      <c r="M61" s="5"/>
    </row>
    <row r="62" spans="2:23" x14ac:dyDescent="0.3">
      <c r="I62" s="5"/>
      <c r="J62" s="5"/>
      <c r="K62" s="5"/>
      <c r="L62" s="5"/>
    </row>
    <row r="63" spans="2:23" x14ac:dyDescent="0.3">
      <c r="I63" s="5"/>
      <c r="J63" s="5"/>
      <c r="K63" s="5"/>
      <c r="L63" s="5"/>
    </row>
    <row r="64" spans="2:23" x14ac:dyDescent="0.3">
      <c r="I64" s="5"/>
      <c r="J64" s="5"/>
      <c r="K64" s="5"/>
      <c r="L64" s="5"/>
    </row>
    <row r="65" spans="2:20" s="14" customFormat="1" x14ac:dyDescent="0.3">
      <c r="B65" s="40"/>
      <c r="C65" s="41"/>
      <c r="D65" s="42"/>
      <c r="E65" s="43" t="s">
        <v>80</v>
      </c>
      <c r="F65" s="44"/>
      <c r="G65" s="43" t="s">
        <v>81</v>
      </c>
      <c r="H65" s="45"/>
      <c r="I65" s="44"/>
      <c r="J65" s="43" t="s">
        <v>82</v>
      </c>
      <c r="K65" s="45"/>
      <c r="L65" s="45"/>
      <c r="M65" s="44"/>
      <c r="N65" s="43" t="s">
        <v>83</v>
      </c>
      <c r="O65" s="45"/>
      <c r="P65" s="45"/>
      <c r="Q65" s="45"/>
      <c r="R65" s="44"/>
      <c r="S65" s="43" t="s">
        <v>84</v>
      </c>
      <c r="T65" s="44"/>
    </row>
    <row r="66" spans="2:20" x14ac:dyDescent="0.3">
      <c r="B66" s="40" t="s">
        <v>78</v>
      </c>
      <c r="C66" s="41"/>
      <c r="D66" s="42"/>
      <c r="E66" s="37">
        <v>20000</v>
      </c>
      <c r="F66" s="38"/>
      <c r="G66" s="37">
        <v>3000</v>
      </c>
      <c r="H66" s="39"/>
      <c r="I66" s="38"/>
      <c r="J66" s="37">
        <v>-500</v>
      </c>
      <c r="K66" s="39"/>
      <c r="L66" s="39"/>
      <c r="M66" s="38"/>
      <c r="N66" s="37">
        <v>-2000</v>
      </c>
      <c r="O66" s="39"/>
      <c r="P66" s="39"/>
      <c r="Q66" s="39"/>
      <c r="R66" s="38"/>
      <c r="S66" s="35">
        <f>+E66+G66+J66+N66</f>
        <v>20500</v>
      </c>
      <c r="T66" s="36"/>
    </row>
    <row r="67" spans="2:20" x14ac:dyDescent="0.3">
      <c r="B67" s="40" t="s">
        <v>11</v>
      </c>
      <c r="C67" s="41"/>
      <c r="D67" s="42"/>
      <c r="E67" s="37">
        <v>93000</v>
      </c>
      <c r="F67" s="38"/>
      <c r="G67" s="37">
        <v>44000</v>
      </c>
      <c r="H67" s="39"/>
      <c r="I67" s="38"/>
      <c r="J67" s="37">
        <v>-14000</v>
      </c>
      <c r="K67" s="39"/>
      <c r="L67" s="39"/>
      <c r="M67" s="38"/>
      <c r="N67" s="37">
        <v>-27000</v>
      </c>
      <c r="O67" s="39"/>
      <c r="P67" s="39"/>
      <c r="Q67" s="39"/>
      <c r="R67" s="38"/>
      <c r="S67" s="35">
        <f t="shared" ref="S67:S69" si="4">+E67+G67+J67+N67</f>
        <v>96000</v>
      </c>
      <c r="T67" s="36"/>
    </row>
    <row r="68" spans="2:20" x14ac:dyDescent="0.3">
      <c r="B68" s="40" t="s">
        <v>12</v>
      </c>
      <c r="C68" s="41"/>
      <c r="D68" s="42"/>
      <c r="E68" s="37">
        <v>41500</v>
      </c>
      <c r="F68" s="38"/>
      <c r="G68" s="37">
        <v>16000</v>
      </c>
      <c r="H68" s="39"/>
      <c r="I68" s="38"/>
      <c r="J68" s="37">
        <v>-14500</v>
      </c>
      <c r="K68" s="39"/>
      <c r="L68" s="39"/>
      <c r="M68" s="38"/>
      <c r="N68" s="37">
        <v>0</v>
      </c>
      <c r="O68" s="39"/>
      <c r="P68" s="39"/>
      <c r="Q68" s="39"/>
      <c r="R68" s="38"/>
      <c r="S68" s="35">
        <f t="shared" si="4"/>
        <v>43000</v>
      </c>
      <c r="T68" s="36"/>
    </row>
    <row r="69" spans="2:20" x14ac:dyDescent="0.3">
      <c r="B69" s="43" t="s">
        <v>79</v>
      </c>
      <c r="C69" s="45"/>
      <c r="D69" s="44"/>
      <c r="E69" s="37">
        <f>SUM(E66:F68)</f>
        <v>154500</v>
      </c>
      <c r="F69" s="38"/>
      <c r="G69" s="37">
        <f>SUM(G66:I68)</f>
        <v>63000</v>
      </c>
      <c r="H69" s="39"/>
      <c r="I69" s="38"/>
      <c r="J69" s="37">
        <f>SUM(J66:M68)</f>
        <v>-29000</v>
      </c>
      <c r="K69" s="39"/>
      <c r="L69" s="39"/>
      <c r="M69" s="38"/>
      <c r="N69" s="37">
        <v>-29000</v>
      </c>
      <c r="O69" s="39"/>
      <c r="P69" s="39"/>
      <c r="Q69" s="39"/>
      <c r="R69" s="38"/>
      <c r="S69" s="35">
        <f t="shared" si="4"/>
        <v>159500</v>
      </c>
      <c r="T69" s="36"/>
    </row>
    <row r="70" spans="2:20" x14ac:dyDescent="0.3">
      <c r="B70" s="46"/>
      <c r="C70" s="46"/>
      <c r="D70" s="46"/>
    </row>
    <row r="72" spans="2:20" x14ac:dyDescent="0.3">
      <c r="B72" s="14" t="s">
        <v>5</v>
      </c>
    </row>
    <row r="74" spans="2:20" x14ac:dyDescent="0.3">
      <c r="D74" s="1" t="s">
        <v>4</v>
      </c>
      <c r="K74" s="9">
        <f>+I57</f>
        <v>15000</v>
      </c>
    </row>
    <row r="75" spans="2:20" x14ac:dyDescent="0.3">
      <c r="E75" s="1" t="s">
        <v>85</v>
      </c>
      <c r="K75" s="9">
        <f>-G48</f>
        <v>29000</v>
      </c>
    </row>
    <row r="76" spans="2:20" x14ac:dyDescent="0.3">
      <c r="E76" s="1" t="s">
        <v>86</v>
      </c>
      <c r="K76" s="49">
        <f>+'Cashflow aus dem Ergebnis'!J75</f>
        <v>-1000</v>
      </c>
    </row>
    <row r="77" spans="2:20" x14ac:dyDescent="0.3">
      <c r="E77" s="1" t="s">
        <v>87</v>
      </c>
      <c r="K77" s="49">
        <f>+'Cashflow aus dem Ergebnis'!J76</f>
        <v>-20000</v>
      </c>
    </row>
    <row r="78" spans="2:20" ht="15" thickBot="1" x14ac:dyDescent="0.35">
      <c r="D78" s="50" t="s">
        <v>5</v>
      </c>
      <c r="E78" s="50"/>
      <c r="F78" s="50"/>
      <c r="G78" s="50"/>
      <c r="H78" s="50"/>
      <c r="I78" s="50"/>
      <c r="J78" s="50"/>
      <c r="K78" s="51">
        <f>SUM(K74:K77)</f>
        <v>23000</v>
      </c>
    </row>
    <row r="81" spans="2:11" x14ac:dyDescent="0.3">
      <c r="B81" s="14" t="s">
        <v>91</v>
      </c>
    </row>
    <row r="83" spans="2:11" x14ac:dyDescent="0.3">
      <c r="D83" s="1" t="s">
        <v>92</v>
      </c>
      <c r="H83" s="1" t="str">
        <f>+P11</f>
        <v>↑</v>
      </c>
      <c r="K83" s="9">
        <f>-M11-M10-M9</f>
        <v>-5300</v>
      </c>
    </row>
    <row r="84" spans="2:11" x14ac:dyDescent="0.3">
      <c r="D84" s="1" t="s">
        <v>18</v>
      </c>
      <c r="H84" s="21" t="str">
        <f>+O15</f>
        <v>↓</v>
      </c>
      <c r="K84" s="9">
        <f>-R15</f>
        <v>1500</v>
      </c>
    </row>
    <row r="85" spans="2:11" x14ac:dyDescent="0.3">
      <c r="D85" s="1" t="s">
        <v>93</v>
      </c>
      <c r="H85" s="1" t="str">
        <f>+P13</f>
        <v>↑</v>
      </c>
      <c r="K85" s="9">
        <f>-R13</f>
        <v>-4500</v>
      </c>
    </row>
    <row r="86" spans="2:11" x14ac:dyDescent="0.3">
      <c r="D86" s="1" t="s">
        <v>94</v>
      </c>
      <c r="H86" s="1" t="str">
        <f>+P14</f>
        <v>↑</v>
      </c>
      <c r="K86" s="9">
        <f>-R14</f>
        <v>-2000</v>
      </c>
    </row>
    <row r="87" spans="2:11" x14ac:dyDescent="0.3">
      <c r="D87" s="1" t="s">
        <v>20</v>
      </c>
      <c r="H87" s="21" t="str">
        <f>+O17</f>
        <v>↓</v>
      </c>
      <c r="K87" s="9">
        <f>-R17</f>
        <v>2700</v>
      </c>
    </row>
    <row r="88" spans="2:11" x14ac:dyDescent="0.3">
      <c r="D88" s="1" t="s">
        <v>95</v>
      </c>
      <c r="H88" s="1" t="str">
        <f>+P16</f>
        <v>↑</v>
      </c>
      <c r="K88" s="9">
        <f>+R30</f>
        <v>1600</v>
      </c>
    </row>
    <row r="89" spans="2:11" x14ac:dyDescent="0.3">
      <c r="D89" s="1" t="s">
        <v>40</v>
      </c>
      <c r="H89" s="1" t="str">
        <f>+P31</f>
        <v>↑</v>
      </c>
      <c r="K89" s="9">
        <f t="shared" ref="K89:K99" si="5">+R31</f>
        <v>1000</v>
      </c>
    </row>
    <row r="90" spans="2:11" x14ac:dyDescent="0.3">
      <c r="D90" s="1" t="s">
        <v>96</v>
      </c>
      <c r="H90" s="1" t="str">
        <f>+P33</f>
        <v>↑</v>
      </c>
      <c r="K90" s="9">
        <f>-R33</f>
        <v>11000</v>
      </c>
    </row>
    <row r="91" spans="2:11" x14ac:dyDescent="0.3">
      <c r="D91" s="1" t="s">
        <v>43</v>
      </c>
      <c r="H91" s="1" t="str">
        <f>+P35</f>
        <v>↑</v>
      </c>
      <c r="K91" s="9">
        <f>+R35</f>
        <v>4000</v>
      </c>
    </row>
    <row r="92" spans="2:11" x14ac:dyDescent="0.3">
      <c r="D92" s="1" t="s">
        <v>44</v>
      </c>
      <c r="H92" s="1" t="str">
        <f>+P36</f>
        <v>↑</v>
      </c>
      <c r="K92" s="9">
        <f>+R36</f>
        <v>200</v>
      </c>
    </row>
    <row r="93" spans="2:11" x14ac:dyDescent="0.3">
      <c r="D93" s="1" t="s">
        <v>46</v>
      </c>
      <c r="H93" s="1" t="str">
        <f>+P38</f>
        <v>↑</v>
      </c>
      <c r="K93" s="9">
        <f>+R38</f>
        <v>100</v>
      </c>
    </row>
    <row r="94" spans="2:11" ht="15" thickBot="1" x14ac:dyDescent="0.35">
      <c r="D94" s="50" t="s">
        <v>97</v>
      </c>
      <c r="E94" s="50"/>
      <c r="F94" s="50"/>
      <c r="G94" s="50"/>
      <c r="H94" s="50"/>
      <c r="I94" s="50"/>
      <c r="J94" s="50"/>
      <c r="K94" s="51">
        <f>SUM(K83:K93)</f>
        <v>10300</v>
      </c>
    </row>
    <row r="95" spans="2:11" x14ac:dyDescent="0.3">
      <c r="K95" s="9"/>
    </row>
    <row r="97" spans="11:11" x14ac:dyDescent="0.3">
      <c r="K97" s="9"/>
    </row>
    <row r="98" spans="11:11" x14ac:dyDescent="0.3">
      <c r="K98" s="9"/>
    </row>
    <row r="99" spans="11:11" x14ac:dyDescent="0.3">
      <c r="K99" s="9"/>
    </row>
  </sheetData>
  <mergeCells count="30">
    <mergeCell ref="B69:D69"/>
    <mergeCell ref="E69:F69"/>
    <mergeCell ref="G69:I69"/>
    <mergeCell ref="J69:M69"/>
    <mergeCell ref="N69:R69"/>
    <mergeCell ref="S69:T69"/>
    <mergeCell ref="B68:D68"/>
    <mergeCell ref="E68:F68"/>
    <mergeCell ref="G68:I68"/>
    <mergeCell ref="J68:M68"/>
    <mergeCell ref="N68:R68"/>
    <mergeCell ref="S68:T68"/>
    <mergeCell ref="B67:D67"/>
    <mergeCell ref="E67:F67"/>
    <mergeCell ref="G67:I67"/>
    <mergeCell ref="J67:M67"/>
    <mergeCell ref="N67:R67"/>
    <mergeCell ref="S67:T67"/>
    <mergeCell ref="B66:D66"/>
    <mergeCell ref="E66:F66"/>
    <mergeCell ref="G66:I66"/>
    <mergeCell ref="J66:M66"/>
    <mergeCell ref="N66:R66"/>
    <mergeCell ref="S66:T66"/>
    <mergeCell ref="B65:D65"/>
    <mergeCell ref="E65:F65"/>
    <mergeCell ref="G65:I65"/>
    <mergeCell ref="J65:M65"/>
    <mergeCell ref="N65:R65"/>
    <mergeCell ref="S65:T65"/>
  </mergeCells>
  <pageMargins left="0.70000000000000007" right="0.70000000000000007" top="0.78740157500000008" bottom="0.78740157500000008" header="0.30000000000000004" footer="0.30000000000000004"/>
  <pageSetup paperSize="0" fitToWidth="0" fitToHeight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99"/>
  <sheetViews>
    <sheetView tabSelected="1" topLeftCell="C1" zoomScale="85" zoomScaleNormal="85" workbookViewId="0">
      <selection activeCell="K96" sqref="K96"/>
    </sheetView>
  </sheetViews>
  <sheetFormatPr baseColWidth="10" defaultRowHeight="14.4" x14ac:dyDescent="0.3"/>
  <cols>
    <col min="1" max="1" width="11.44140625" style="1" customWidth="1"/>
    <col min="2" max="2" width="11.5546875" style="1"/>
    <col min="3" max="3" width="4" style="1" customWidth="1"/>
    <col min="4" max="4" width="18.109375" style="1" customWidth="1"/>
    <col min="5" max="7" width="11.5546875" style="1"/>
    <col min="8" max="8" width="3.5546875" style="1" customWidth="1"/>
    <col min="9" max="9" width="13" style="1" bestFit="1" customWidth="1"/>
    <col min="10" max="10" width="1.5546875" style="1" customWidth="1"/>
    <col min="11" max="11" width="12.77734375" style="1" bestFit="1" customWidth="1"/>
    <col min="12" max="12" width="2.44140625" style="1" customWidth="1"/>
    <col min="13" max="13" width="11.5546875" style="1"/>
    <col min="14" max="14" width="1.6640625" style="1" customWidth="1"/>
    <col min="15" max="15" width="4" style="1" customWidth="1"/>
    <col min="16" max="16" width="1.88671875" style="1" customWidth="1"/>
    <col min="17" max="17" width="6.21875" style="16" customWidth="1"/>
    <col min="18" max="18" width="11.5546875" style="5"/>
    <col min="19" max="19" width="2.88671875" style="33" customWidth="1"/>
    <col min="20" max="20" width="11.5546875" style="5"/>
    <col min="21" max="21" width="1.33203125" style="1" customWidth="1"/>
    <col min="22" max="22" width="3.5546875" style="1" customWidth="1"/>
    <col min="23" max="23" width="17.109375" style="1" customWidth="1"/>
    <col min="24" max="16384" width="11.5546875" style="1"/>
  </cols>
  <sheetData>
    <row r="1" spans="2:26" ht="15" x14ac:dyDescent="0.3">
      <c r="Y1" s="17" t="s">
        <v>76</v>
      </c>
      <c r="Z1" s="22" t="s">
        <v>75</v>
      </c>
    </row>
    <row r="2" spans="2:26" x14ac:dyDescent="0.3">
      <c r="B2" s="14" t="s">
        <v>30</v>
      </c>
      <c r="I2" s="1" t="s">
        <v>53</v>
      </c>
      <c r="K2" s="1" t="s">
        <v>52</v>
      </c>
      <c r="M2" s="5"/>
      <c r="R2" s="5" t="s">
        <v>77</v>
      </c>
    </row>
    <row r="3" spans="2:26" x14ac:dyDescent="0.3">
      <c r="B3" s="1" t="s">
        <v>9</v>
      </c>
      <c r="C3" s="1" t="s">
        <v>0</v>
      </c>
      <c r="M3" s="5"/>
      <c r="R3" s="5" t="s">
        <v>98</v>
      </c>
    </row>
    <row r="4" spans="2:26" ht="15" x14ac:dyDescent="0.3">
      <c r="C4" s="1" t="s">
        <v>22</v>
      </c>
      <c r="D4" s="1" t="s">
        <v>10</v>
      </c>
      <c r="I4" s="5">
        <v>20500</v>
      </c>
      <c r="J4" s="5">
        <v>20500</v>
      </c>
      <c r="K4" s="5">
        <v>20000</v>
      </c>
      <c r="M4" s="5">
        <f>+I4-K4</f>
        <v>500</v>
      </c>
      <c r="P4" s="17" t="s">
        <v>76</v>
      </c>
      <c r="Q4" s="28"/>
      <c r="R4" s="5" t="s">
        <v>99</v>
      </c>
      <c r="Y4" s="23" t="str">
        <f>IF(ISBLANK(M4)," ",IF((M4)&gt;1,$Y$1,$Z$1))</f>
        <v>↑</v>
      </c>
    </row>
    <row r="5" spans="2:26" ht="15" x14ac:dyDescent="0.3">
      <c r="C5" s="1" t="s">
        <v>23</v>
      </c>
      <c r="D5" s="1" t="s">
        <v>11</v>
      </c>
      <c r="I5" s="5">
        <v>96000</v>
      </c>
      <c r="J5" s="5">
        <v>96000</v>
      </c>
      <c r="K5" s="5">
        <v>93000</v>
      </c>
      <c r="M5" s="5">
        <f t="shared" ref="M5:M38" si="0">+I5-K5</f>
        <v>3000</v>
      </c>
      <c r="P5" s="17" t="s">
        <v>76</v>
      </c>
      <c r="Q5" s="28"/>
      <c r="T5" s="5" t="s">
        <v>100</v>
      </c>
      <c r="Y5" s="23" t="str">
        <f t="shared" ref="Y5:Y60" si="1">IF(ISBLANK(M5)," ",IF((M5)&gt;1,$Y$1,$Z$1))</f>
        <v>↑</v>
      </c>
    </row>
    <row r="6" spans="2:26" ht="15" x14ac:dyDescent="0.3">
      <c r="C6" s="1" t="s">
        <v>24</v>
      </c>
      <c r="D6" s="1" t="s">
        <v>12</v>
      </c>
      <c r="I6" s="5">
        <v>43000</v>
      </c>
      <c r="J6" s="5">
        <v>43000</v>
      </c>
      <c r="K6" s="5">
        <v>41500</v>
      </c>
      <c r="M6" s="5">
        <f t="shared" si="0"/>
        <v>1500</v>
      </c>
      <c r="P6" s="17" t="s">
        <v>76</v>
      </c>
      <c r="Q6" s="28"/>
      <c r="T6" s="5" t="s">
        <v>101</v>
      </c>
      <c r="Y6" s="23" t="str">
        <f t="shared" si="1"/>
        <v>↑</v>
      </c>
    </row>
    <row r="7" spans="2:26" x14ac:dyDescent="0.3">
      <c r="B7" s="1" t="s">
        <v>21</v>
      </c>
      <c r="C7" s="1" t="s">
        <v>1</v>
      </c>
      <c r="I7" s="5"/>
      <c r="J7" s="5"/>
      <c r="K7" s="5"/>
      <c r="M7" s="5">
        <f t="shared" si="0"/>
        <v>0</v>
      </c>
      <c r="T7" s="5" t="s">
        <v>102</v>
      </c>
      <c r="Y7" s="23" t="str">
        <f t="shared" si="1"/>
        <v>↓</v>
      </c>
    </row>
    <row r="8" spans="2:26" x14ac:dyDescent="0.3">
      <c r="C8" s="54" t="s">
        <v>22</v>
      </c>
      <c r="D8" s="54" t="s">
        <v>13</v>
      </c>
      <c r="E8" s="54"/>
      <c r="F8" s="54"/>
      <c r="G8" s="54"/>
      <c r="H8" s="54"/>
      <c r="I8" s="5"/>
      <c r="J8" s="5"/>
      <c r="K8" s="5"/>
      <c r="M8" s="5">
        <f t="shared" si="0"/>
        <v>0</v>
      </c>
      <c r="W8" s="1" t="s">
        <v>103</v>
      </c>
      <c r="Y8" s="23" t="str">
        <f t="shared" si="1"/>
        <v>↓</v>
      </c>
    </row>
    <row r="9" spans="2:26" ht="15" x14ac:dyDescent="0.3">
      <c r="C9" s="54"/>
      <c r="D9" s="55" t="s">
        <v>25</v>
      </c>
      <c r="E9" s="54" t="s">
        <v>14</v>
      </c>
      <c r="F9" s="54"/>
      <c r="G9" s="54"/>
      <c r="H9" s="54"/>
      <c r="I9" s="5">
        <v>8200</v>
      </c>
      <c r="J9" s="5">
        <v>8200</v>
      </c>
      <c r="K9" s="5">
        <v>7500</v>
      </c>
      <c r="M9" s="53">
        <f t="shared" si="0"/>
        <v>700</v>
      </c>
      <c r="P9" s="17" t="s">
        <v>76</v>
      </c>
      <c r="Q9" s="28"/>
      <c r="W9" s="1" t="s">
        <v>77</v>
      </c>
      <c r="Y9" s="23" t="str">
        <f t="shared" si="1"/>
        <v>↑</v>
      </c>
    </row>
    <row r="10" spans="2:26" s="33" customFormat="1" ht="15" x14ac:dyDescent="0.3">
      <c r="B10" s="1"/>
      <c r="C10" s="54"/>
      <c r="D10" s="54" t="s">
        <v>26</v>
      </c>
      <c r="E10" s="54" t="s">
        <v>90</v>
      </c>
      <c r="F10" s="54"/>
      <c r="G10" s="54"/>
      <c r="H10" s="54"/>
      <c r="I10" s="5">
        <v>900</v>
      </c>
      <c r="J10" s="5">
        <v>900</v>
      </c>
      <c r="K10" s="5">
        <v>600</v>
      </c>
      <c r="L10" s="1"/>
      <c r="M10" s="53">
        <f t="shared" si="0"/>
        <v>300</v>
      </c>
      <c r="N10" s="1"/>
      <c r="O10" s="1"/>
      <c r="P10" s="17" t="s">
        <v>76</v>
      </c>
      <c r="Q10" s="28"/>
      <c r="R10" s="5"/>
      <c r="T10" s="5"/>
      <c r="U10" s="1"/>
      <c r="V10" s="1"/>
      <c r="W10" s="1"/>
      <c r="X10" s="1"/>
      <c r="Y10" s="23" t="str">
        <f t="shared" si="1"/>
        <v>↑</v>
      </c>
    </row>
    <row r="11" spans="2:26" s="33" customFormat="1" ht="15" x14ac:dyDescent="0.3">
      <c r="B11" s="1"/>
      <c r="C11" s="54"/>
      <c r="D11" s="54" t="s">
        <v>27</v>
      </c>
      <c r="E11" s="54" t="s">
        <v>15</v>
      </c>
      <c r="F11" s="54"/>
      <c r="G11" s="54"/>
      <c r="H11" s="54"/>
      <c r="I11" s="5">
        <v>8300</v>
      </c>
      <c r="J11" s="5">
        <v>8300</v>
      </c>
      <c r="K11" s="5">
        <v>4000</v>
      </c>
      <c r="L11" s="1"/>
      <c r="M11" s="53">
        <f>+I11-K11</f>
        <v>4300</v>
      </c>
      <c r="N11" s="1"/>
      <c r="O11" s="1"/>
      <c r="P11" s="17" t="s">
        <v>76</v>
      </c>
      <c r="Q11" s="28"/>
      <c r="R11" s="5"/>
      <c r="T11" s="53"/>
      <c r="U11" s="1"/>
      <c r="V11" s="1"/>
      <c r="W11" s="1"/>
      <c r="X11" s="23"/>
      <c r="Y11" s="23" t="str">
        <f t="shared" si="1"/>
        <v>↑</v>
      </c>
    </row>
    <row r="12" spans="2:26" s="33" customFormat="1" ht="15" x14ac:dyDescent="0.3">
      <c r="B12" s="1"/>
      <c r="C12" s="54" t="s">
        <v>23</v>
      </c>
      <c r="D12" s="54" t="s">
        <v>28</v>
      </c>
      <c r="E12" s="54"/>
      <c r="F12" s="54"/>
      <c r="G12" s="54"/>
      <c r="H12" s="54"/>
      <c r="N12" s="1"/>
      <c r="O12" s="1"/>
      <c r="P12" s="17" t="s">
        <v>76</v>
      </c>
      <c r="Y12" s="23" t="str">
        <f t="shared" si="1"/>
        <v xml:space="preserve"> </v>
      </c>
    </row>
    <row r="13" spans="2:26" s="33" customFormat="1" ht="15" x14ac:dyDescent="0.3">
      <c r="B13" s="1"/>
      <c r="C13" s="54"/>
      <c r="D13" s="54" t="s">
        <v>25</v>
      </c>
      <c r="E13" s="54" t="s">
        <v>16</v>
      </c>
      <c r="F13" s="54"/>
      <c r="G13" s="54"/>
      <c r="H13" s="54"/>
      <c r="I13" s="5">
        <v>88500</v>
      </c>
      <c r="J13" s="5">
        <v>88500</v>
      </c>
      <c r="K13" s="5">
        <v>84000</v>
      </c>
      <c r="L13" s="1"/>
      <c r="M13" s="53">
        <f t="shared" si="0"/>
        <v>4500</v>
      </c>
      <c r="N13" s="1"/>
      <c r="O13" s="1"/>
      <c r="P13" s="17" t="s">
        <v>76</v>
      </c>
      <c r="Q13" s="28"/>
      <c r="R13" s="5"/>
      <c r="T13" s="53"/>
      <c r="U13" s="1"/>
      <c r="V13" s="1"/>
      <c r="W13" s="1"/>
      <c r="X13" s="23"/>
      <c r="Y13" s="23" t="str">
        <f t="shared" si="1"/>
        <v>↑</v>
      </c>
    </row>
    <row r="14" spans="2:26" s="33" customFormat="1" ht="15" x14ac:dyDescent="0.3">
      <c r="B14" s="1"/>
      <c r="C14" s="54"/>
      <c r="D14" s="54" t="s">
        <v>26</v>
      </c>
      <c r="E14" s="54" t="s">
        <v>17</v>
      </c>
      <c r="F14" s="54"/>
      <c r="G14" s="54"/>
      <c r="H14" s="54"/>
      <c r="I14" s="5">
        <v>59400</v>
      </c>
      <c r="J14" s="5">
        <v>59400</v>
      </c>
      <c r="K14" s="5">
        <v>57400</v>
      </c>
      <c r="L14" s="1"/>
      <c r="M14" s="53">
        <f t="shared" si="0"/>
        <v>2000</v>
      </c>
      <c r="N14" s="1"/>
      <c r="O14" s="1"/>
      <c r="P14" s="17" t="s">
        <v>76</v>
      </c>
      <c r="Q14" s="28"/>
      <c r="R14" s="5"/>
      <c r="T14" s="53"/>
      <c r="U14" s="1"/>
      <c r="V14" s="1"/>
      <c r="W14" s="1"/>
      <c r="X14" s="23"/>
      <c r="Y14" s="23" t="str">
        <f t="shared" si="1"/>
        <v>↑</v>
      </c>
    </row>
    <row r="15" spans="2:26" s="33" customFormat="1" ht="15" x14ac:dyDescent="0.3">
      <c r="B15" s="1"/>
      <c r="C15" s="54"/>
      <c r="D15" s="54" t="s">
        <v>27</v>
      </c>
      <c r="E15" s="54" t="s">
        <v>18</v>
      </c>
      <c r="F15" s="54"/>
      <c r="G15" s="54"/>
      <c r="H15" s="54"/>
      <c r="I15" s="5">
        <v>100</v>
      </c>
      <c r="J15" s="5">
        <v>100</v>
      </c>
      <c r="K15" s="5">
        <v>1600</v>
      </c>
      <c r="L15" s="1"/>
      <c r="M15" s="53">
        <f t="shared" si="0"/>
        <v>-1500</v>
      </c>
      <c r="N15" s="1"/>
      <c r="O15" s="22" t="s">
        <v>75</v>
      </c>
      <c r="P15" s="17"/>
      <c r="Q15" s="16"/>
      <c r="R15" s="5"/>
      <c r="T15" s="53"/>
      <c r="U15" s="1"/>
      <c r="V15" s="1"/>
      <c r="W15" s="1"/>
      <c r="X15" s="23"/>
      <c r="Y15" s="23" t="str">
        <f t="shared" si="1"/>
        <v>↓</v>
      </c>
    </row>
    <row r="16" spans="2:26" s="33" customFormat="1" ht="15" x14ac:dyDescent="0.3">
      <c r="B16" s="1"/>
      <c r="C16" s="1" t="s">
        <v>24</v>
      </c>
      <c r="D16" s="1" t="s">
        <v>19</v>
      </c>
      <c r="E16" s="1"/>
      <c r="F16" s="1"/>
      <c r="G16" s="1"/>
      <c r="H16" s="1"/>
      <c r="I16" s="5">
        <v>72700</v>
      </c>
      <c r="J16" s="5">
        <v>72700</v>
      </c>
      <c r="K16" s="5">
        <v>64400</v>
      </c>
      <c r="L16" s="1"/>
      <c r="M16" s="25">
        <f t="shared" si="0"/>
        <v>8300</v>
      </c>
      <c r="N16" s="1"/>
      <c r="O16" s="1"/>
      <c r="P16" s="17" t="s">
        <v>76</v>
      </c>
      <c r="Q16" s="28"/>
      <c r="R16" s="5"/>
      <c r="T16" s="5"/>
      <c r="U16" s="1"/>
      <c r="V16" s="1"/>
      <c r="W16" s="1"/>
      <c r="X16" s="1"/>
      <c r="Y16" s="23" t="str">
        <f t="shared" si="1"/>
        <v>↑</v>
      </c>
    </row>
    <row r="17" spans="2:25" s="33" customFormat="1" ht="15.6" thickBot="1" x14ac:dyDescent="0.35">
      <c r="B17" s="1" t="s">
        <v>29</v>
      </c>
      <c r="C17" s="21"/>
      <c r="D17" s="21" t="s">
        <v>20</v>
      </c>
      <c r="E17" s="21"/>
      <c r="F17" s="21"/>
      <c r="G17" s="21"/>
      <c r="H17" s="21"/>
      <c r="I17" s="20">
        <v>2600</v>
      </c>
      <c r="J17" s="20">
        <v>2600</v>
      </c>
      <c r="K17" s="20">
        <v>5300</v>
      </c>
      <c r="L17" s="21"/>
      <c r="M17" s="27">
        <f t="shared" si="0"/>
        <v>-2700</v>
      </c>
      <c r="N17" s="1"/>
      <c r="O17" s="22" t="s">
        <v>75</v>
      </c>
      <c r="P17" s="17"/>
      <c r="Q17" s="16"/>
      <c r="R17" s="5"/>
      <c r="T17" s="5"/>
      <c r="U17" s="1"/>
      <c r="V17" s="1"/>
      <c r="W17" s="1"/>
      <c r="X17" s="1"/>
      <c r="Y17" s="23" t="str">
        <f t="shared" si="1"/>
        <v>↓</v>
      </c>
    </row>
    <row r="18" spans="2:25" ht="15.6" thickTop="1" thickBot="1" x14ac:dyDescent="0.35">
      <c r="B18" s="15" t="s">
        <v>51</v>
      </c>
      <c r="C18" s="3"/>
      <c r="D18" s="3"/>
      <c r="E18" s="3"/>
      <c r="F18" s="3"/>
      <c r="G18" s="3"/>
      <c r="H18" s="56"/>
      <c r="I18" s="6">
        <f>SUM(I4:I17)</f>
        <v>400200</v>
      </c>
      <c r="J18" s="6">
        <f>SUM(J4:J17)</f>
        <v>400200</v>
      </c>
      <c r="K18" s="6">
        <f>SUM(K4:K17)</f>
        <v>379300</v>
      </c>
      <c r="M18" s="6">
        <f t="shared" si="0"/>
        <v>20900</v>
      </c>
      <c r="Y18" s="23" t="str">
        <f t="shared" si="1"/>
        <v>↑</v>
      </c>
    </row>
    <row r="19" spans="2:25" ht="15" thickTop="1" x14ac:dyDescent="0.3">
      <c r="I19" s="5"/>
      <c r="J19" s="5"/>
      <c r="Y19" s="23" t="str">
        <f t="shared" si="1"/>
        <v xml:space="preserve"> </v>
      </c>
    </row>
    <row r="20" spans="2:25" x14ac:dyDescent="0.3">
      <c r="I20" s="5"/>
      <c r="J20" s="5"/>
      <c r="Y20" s="23" t="str">
        <f t="shared" si="1"/>
        <v xml:space="preserve"> </v>
      </c>
    </row>
    <row r="21" spans="2:25" x14ac:dyDescent="0.3">
      <c r="B21" s="14" t="s">
        <v>31</v>
      </c>
      <c r="I21" s="5"/>
      <c r="J21" s="5"/>
      <c r="Y21" s="23" t="str">
        <f t="shared" si="1"/>
        <v xml:space="preserve"> </v>
      </c>
    </row>
    <row r="22" spans="2:25" x14ac:dyDescent="0.3">
      <c r="I22" s="1" t="s">
        <v>53</v>
      </c>
      <c r="K22" s="1" t="s">
        <v>52</v>
      </c>
      <c r="Y22" s="23" t="str">
        <f t="shared" si="1"/>
        <v xml:space="preserve"> </v>
      </c>
    </row>
    <row r="23" spans="2:25" x14ac:dyDescent="0.3">
      <c r="B23" s="1" t="s">
        <v>9</v>
      </c>
      <c r="C23" s="1" t="s">
        <v>32</v>
      </c>
      <c r="M23" s="5">
        <f t="shared" si="0"/>
        <v>0</v>
      </c>
      <c r="Y23" s="23" t="str">
        <f t="shared" si="1"/>
        <v>↓</v>
      </c>
    </row>
    <row r="24" spans="2:25" x14ac:dyDescent="0.3">
      <c r="C24" s="1" t="s">
        <v>22</v>
      </c>
      <c r="D24" s="1" t="s">
        <v>33</v>
      </c>
      <c r="I24" s="5">
        <v>60000</v>
      </c>
      <c r="J24" s="5"/>
      <c r="K24" s="5">
        <v>60000</v>
      </c>
      <c r="M24" s="5">
        <f t="shared" si="0"/>
        <v>0</v>
      </c>
      <c r="Y24" s="23" t="str">
        <f t="shared" si="1"/>
        <v>↓</v>
      </c>
    </row>
    <row r="25" spans="2:25" ht="15" x14ac:dyDescent="0.3">
      <c r="C25" s="21" t="s">
        <v>23</v>
      </c>
      <c r="D25" s="21" t="s">
        <v>34</v>
      </c>
      <c r="E25" s="21"/>
      <c r="F25" s="21"/>
      <c r="G25" s="21"/>
      <c r="H25" s="21"/>
      <c r="I25" s="20">
        <v>37000</v>
      </c>
      <c r="J25" s="20"/>
      <c r="K25" s="20">
        <v>39000</v>
      </c>
      <c r="L25" s="21"/>
      <c r="M25" s="20">
        <f t="shared" si="0"/>
        <v>-2000</v>
      </c>
      <c r="O25" s="22" t="s">
        <v>75</v>
      </c>
      <c r="Y25" s="23" t="str">
        <f t="shared" si="1"/>
        <v>↓</v>
      </c>
    </row>
    <row r="26" spans="2:25" ht="15" x14ac:dyDescent="0.3">
      <c r="C26" s="1" t="s">
        <v>24</v>
      </c>
      <c r="D26" s="1" t="s">
        <v>35</v>
      </c>
      <c r="I26" s="5">
        <v>20000</v>
      </c>
      <c r="J26" s="5"/>
      <c r="K26" s="5">
        <v>18000</v>
      </c>
      <c r="M26" s="5">
        <f t="shared" si="0"/>
        <v>2000</v>
      </c>
      <c r="P26" s="17" t="s">
        <v>76</v>
      </c>
      <c r="Y26" s="23" t="str">
        <f t="shared" si="1"/>
        <v>↑</v>
      </c>
    </row>
    <row r="27" spans="2:25" x14ac:dyDescent="0.3">
      <c r="B27" s="1" t="s">
        <v>21</v>
      </c>
      <c r="C27" s="1" t="s">
        <v>36</v>
      </c>
      <c r="I27" s="5">
        <v>30000</v>
      </c>
      <c r="J27" s="5"/>
      <c r="K27" s="5">
        <v>30000</v>
      </c>
      <c r="M27" s="5">
        <f t="shared" si="0"/>
        <v>0</v>
      </c>
      <c r="Y27" s="23" t="str">
        <f t="shared" si="1"/>
        <v>↓</v>
      </c>
    </row>
    <row r="28" spans="2:25" x14ac:dyDescent="0.3">
      <c r="B28" s="1" t="s">
        <v>29</v>
      </c>
      <c r="C28" s="1" t="s">
        <v>38</v>
      </c>
      <c r="I28" s="5"/>
      <c r="J28" s="5"/>
      <c r="K28" s="5"/>
      <c r="M28" s="5">
        <f t="shared" si="0"/>
        <v>0</v>
      </c>
      <c r="Y28" s="23" t="str">
        <f t="shared" si="1"/>
        <v>↓</v>
      </c>
    </row>
    <row r="29" spans="2:25" ht="15" x14ac:dyDescent="0.3">
      <c r="C29" s="26" t="s">
        <v>25</v>
      </c>
      <c r="D29" s="21" t="s">
        <v>37</v>
      </c>
      <c r="E29" s="21"/>
      <c r="F29" s="21"/>
      <c r="G29" s="21"/>
      <c r="H29" s="21"/>
      <c r="I29" s="30">
        <v>50300</v>
      </c>
      <c r="J29" s="30"/>
      <c r="K29" s="30">
        <v>51300</v>
      </c>
      <c r="L29" s="21"/>
      <c r="M29" s="20">
        <f t="shared" si="0"/>
        <v>-1000</v>
      </c>
      <c r="O29" s="22" t="s">
        <v>75</v>
      </c>
      <c r="Q29" s="1"/>
      <c r="R29" s="31"/>
      <c r="S29" s="34"/>
      <c r="Y29" s="23" t="str">
        <f t="shared" si="1"/>
        <v>↓</v>
      </c>
    </row>
    <row r="30" spans="2:25" ht="15" x14ac:dyDescent="0.3">
      <c r="C30" s="1" t="s">
        <v>26</v>
      </c>
      <c r="D30" s="1" t="s">
        <v>39</v>
      </c>
      <c r="I30" s="5">
        <v>9600</v>
      </c>
      <c r="J30" s="5"/>
      <c r="K30" s="5">
        <v>8000</v>
      </c>
      <c r="M30" s="5">
        <f t="shared" si="0"/>
        <v>1600</v>
      </c>
      <c r="P30" s="17" t="s">
        <v>76</v>
      </c>
      <c r="T30" s="52"/>
      <c r="X30" s="23"/>
      <c r="Y30" s="23" t="str">
        <f t="shared" si="1"/>
        <v>↑</v>
      </c>
    </row>
    <row r="31" spans="2:25" ht="15" x14ac:dyDescent="0.3">
      <c r="C31" s="1" t="s">
        <v>27</v>
      </c>
      <c r="D31" s="1" t="s">
        <v>40</v>
      </c>
      <c r="I31" s="5">
        <v>63500</v>
      </c>
      <c r="J31" s="5"/>
      <c r="K31" s="5">
        <v>62500</v>
      </c>
      <c r="M31" s="5">
        <f t="shared" si="0"/>
        <v>1000</v>
      </c>
      <c r="P31" s="17" t="s">
        <v>76</v>
      </c>
      <c r="T31" s="52"/>
      <c r="X31" s="23"/>
      <c r="Y31" s="23" t="str">
        <f t="shared" si="1"/>
        <v>↑</v>
      </c>
    </row>
    <row r="32" spans="2:25" x14ac:dyDescent="0.3">
      <c r="B32" s="1" t="s">
        <v>48</v>
      </c>
      <c r="C32" s="1" t="s">
        <v>3</v>
      </c>
      <c r="I32" s="5"/>
      <c r="J32" s="5"/>
      <c r="K32" s="5"/>
      <c r="M32" s="5">
        <f t="shared" si="0"/>
        <v>0</v>
      </c>
      <c r="Y32" s="23" t="str">
        <f t="shared" si="1"/>
        <v>↓</v>
      </c>
    </row>
    <row r="33" spans="2:25" ht="15" x14ac:dyDescent="0.3">
      <c r="C33" s="1" t="s">
        <v>25</v>
      </c>
      <c r="D33" s="1" t="s">
        <v>41</v>
      </c>
      <c r="I33" s="5">
        <v>71000</v>
      </c>
      <c r="J33" s="5"/>
      <c r="K33" s="5">
        <v>60000</v>
      </c>
      <c r="M33" s="5">
        <f t="shared" si="0"/>
        <v>11000</v>
      </c>
      <c r="P33" s="17" t="s">
        <v>76</v>
      </c>
      <c r="T33" s="52"/>
      <c r="X33" s="23"/>
      <c r="Y33" s="23" t="str">
        <f t="shared" si="1"/>
        <v>↑</v>
      </c>
    </row>
    <row r="34" spans="2:25" ht="15" x14ac:dyDescent="0.3">
      <c r="C34" s="1" t="s">
        <v>26</v>
      </c>
      <c r="D34" s="1" t="s">
        <v>42</v>
      </c>
      <c r="I34" s="5">
        <v>15000</v>
      </c>
      <c r="J34" s="5"/>
      <c r="K34" s="5">
        <v>6000</v>
      </c>
      <c r="M34" s="5">
        <f t="shared" si="0"/>
        <v>9000</v>
      </c>
      <c r="P34" s="17" t="s">
        <v>76</v>
      </c>
      <c r="Y34" s="23" t="str">
        <f t="shared" si="1"/>
        <v>↑</v>
      </c>
    </row>
    <row r="35" spans="2:25" ht="15" x14ac:dyDescent="0.3">
      <c r="C35" s="1" t="s">
        <v>27</v>
      </c>
      <c r="D35" s="1" t="s">
        <v>43</v>
      </c>
      <c r="I35" s="5">
        <v>19000</v>
      </c>
      <c r="J35" s="5"/>
      <c r="K35" s="5">
        <v>15000</v>
      </c>
      <c r="M35" s="5">
        <f t="shared" si="0"/>
        <v>4000</v>
      </c>
      <c r="P35" s="17" t="s">
        <v>76</v>
      </c>
      <c r="X35" s="23"/>
      <c r="Y35" s="23" t="str">
        <f t="shared" si="1"/>
        <v>↑</v>
      </c>
    </row>
    <row r="36" spans="2:25" ht="15" x14ac:dyDescent="0.3">
      <c r="C36" s="1" t="s">
        <v>49</v>
      </c>
      <c r="D36" s="1" t="s">
        <v>44</v>
      </c>
      <c r="I36" s="5">
        <v>500</v>
      </c>
      <c r="J36" s="5"/>
      <c r="K36" s="5">
        <v>300</v>
      </c>
      <c r="M36" s="5">
        <f t="shared" si="0"/>
        <v>200</v>
      </c>
      <c r="P36" s="17" t="s">
        <v>76</v>
      </c>
      <c r="X36" s="23"/>
      <c r="Y36" s="23" t="str">
        <f t="shared" si="1"/>
        <v>↑</v>
      </c>
    </row>
    <row r="37" spans="2:25" ht="15" x14ac:dyDescent="0.3">
      <c r="C37" s="21" t="s">
        <v>50</v>
      </c>
      <c r="D37" s="21" t="s">
        <v>45</v>
      </c>
      <c r="E37" s="21"/>
      <c r="F37" s="21"/>
      <c r="G37" s="21"/>
      <c r="H37" s="21"/>
      <c r="I37" s="20">
        <v>24000</v>
      </c>
      <c r="J37" s="20"/>
      <c r="K37" s="20">
        <v>29000</v>
      </c>
      <c r="L37" s="21"/>
      <c r="M37" s="20">
        <f t="shared" si="0"/>
        <v>-5000</v>
      </c>
      <c r="O37" s="22" t="s">
        <v>75</v>
      </c>
      <c r="Y37" s="23" t="str">
        <f t="shared" si="1"/>
        <v>↓</v>
      </c>
    </row>
    <row r="38" spans="2:25" ht="15" x14ac:dyDescent="0.3">
      <c r="B38" s="1" t="s">
        <v>47</v>
      </c>
      <c r="C38" s="1" t="s">
        <v>46</v>
      </c>
      <c r="I38" s="1">
        <v>300</v>
      </c>
      <c r="K38" s="1">
        <v>200</v>
      </c>
      <c r="M38" s="5">
        <f t="shared" si="0"/>
        <v>100</v>
      </c>
      <c r="P38" s="17" t="s">
        <v>76</v>
      </c>
      <c r="T38" s="52"/>
      <c r="X38" s="23"/>
      <c r="Y38" s="23" t="str">
        <f t="shared" si="1"/>
        <v>↑</v>
      </c>
    </row>
    <row r="39" spans="2:25" ht="15" thickBot="1" x14ac:dyDescent="0.35">
      <c r="B39" s="14" t="s">
        <v>51</v>
      </c>
      <c r="I39" s="12">
        <f>SUM(I24:I38)</f>
        <v>400200</v>
      </c>
      <c r="J39" s="12">
        <f>SUM(J24:J37)</f>
        <v>0</v>
      </c>
      <c r="K39" s="12">
        <f>SUM(K24:K38)</f>
        <v>379300</v>
      </c>
      <c r="M39" s="12">
        <f>+I39-K39</f>
        <v>20900</v>
      </c>
      <c r="Y39" s="23" t="str">
        <f t="shared" si="1"/>
        <v>↑</v>
      </c>
    </row>
    <row r="40" spans="2:25" ht="15" thickTop="1" x14ac:dyDescent="0.3">
      <c r="B40" s="14"/>
      <c r="Y40" s="23" t="str">
        <f t="shared" si="1"/>
        <v xml:space="preserve"> </v>
      </c>
    </row>
    <row r="41" spans="2:25" x14ac:dyDescent="0.3">
      <c r="B41" s="14" t="s">
        <v>54</v>
      </c>
      <c r="I41" s="16" t="s">
        <v>73</v>
      </c>
      <c r="J41" s="16"/>
      <c r="K41" s="16" t="s">
        <v>74</v>
      </c>
      <c r="Y41" s="23" t="str">
        <f t="shared" si="1"/>
        <v xml:space="preserve"> </v>
      </c>
    </row>
    <row r="42" spans="2:25" ht="15" x14ac:dyDescent="0.3">
      <c r="C42" s="1" t="s">
        <v>55</v>
      </c>
      <c r="I42" s="11">
        <v>959000</v>
      </c>
      <c r="J42" s="11"/>
      <c r="K42" s="11">
        <v>922000</v>
      </c>
      <c r="L42" s="5"/>
      <c r="M42" s="5">
        <f>+I42-K42</f>
        <v>37000</v>
      </c>
      <c r="P42" s="17" t="s">
        <v>76</v>
      </c>
      <c r="Q42" s="28"/>
      <c r="R42" s="32"/>
      <c r="Y42" s="23" t="str">
        <f t="shared" si="1"/>
        <v>↑</v>
      </c>
    </row>
    <row r="43" spans="2:25" ht="15" x14ac:dyDescent="0.3">
      <c r="C43" s="1" t="s">
        <v>56</v>
      </c>
      <c r="G43" s="5">
        <v>2000</v>
      </c>
      <c r="H43" s="5"/>
      <c r="J43" s="5"/>
      <c r="K43" s="1">
        <v>-1000</v>
      </c>
      <c r="L43" s="5"/>
      <c r="M43" s="5">
        <f t="shared" ref="M43:M60" si="2">+I43-K43</f>
        <v>1000</v>
      </c>
      <c r="P43" s="17" t="s">
        <v>76</v>
      </c>
      <c r="Q43" s="28"/>
      <c r="Y43" s="23" t="str">
        <f t="shared" si="1"/>
        <v>↑</v>
      </c>
    </row>
    <row r="44" spans="2:25" ht="15" x14ac:dyDescent="0.3">
      <c r="B44" s="3"/>
      <c r="C44" s="3" t="s">
        <v>57</v>
      </c>
      <c r="D44" s="3"/>
      <c r="E44" s="3"/>
      <c r="F44" s="3"/>
      <c r="G44" s="47">
        <v>30000</v>
      </c>
      <c r="H44" s="47"/>
      <c r="I44" s="10">
        <f>SUM(G43:G44)</f>
        <v>32000</v>
      </c>
      <c r="J44" s="5"/>
      <c r="K44" s="10">
        <v>32000</v>
      </c>
      <c r="L44" s="5"/>
      <c r="M44" s="5">
        <f t="shared" si="2"/>
        <v>0</v>
      </c>
      <c r="P44" s="17" t="s">
        <v>76</v>
      </c>
      <c r="Q44" s="28"/>
      <c r="R44" s="30"/>
      <c r="T44" s="32"/>
      <c r="Y44" s="23" t="str">
        <f t="shared" si="1"/>
        <v>↓</v>
      </c>
    </row>
    <row r="45" spans="2:25" ht="15" x14ac:dyDescent="0.3">
      <c r="B45" s="1" t="s">
        <v>58</v>
      </c>
      <c r="I45" s="5">
        <f>SUM(I42:I44)</f>
        <v>991000</v>
      </c>
      <c r="J45" s="5"/>
      <c r="K45" s="5">
        <f>+K44+K43+K42</f>
        <v>953000</v>
      </c>
      <c r="L45" s="5"/>
      <c r="M45" s="5">
        <f t="shared" si="2"/>
        <v>38000</v>
      </c>
      <c r="P45" s="17" t="s">
        <v>76</v>
      </c>
      <c r="Q45" s="28"/>
      <c r="Y45" s="23" t="str">
        <f t="shared" si="1"/>
        <v>↑</v>
      </c>
    </row>
    <row r="46" spans="2:25" ht="15" x14ac:dyDescent="0.3">
      <c r="C46" s="1" t="s">
        <v>59</v>
      </c>
      <c r="G46" s="5">
        <v>-656000</v>
      </c>
      <c r="H46" s="5"/>
      <c r="I46" s="5"/>
      <c r="J46" s="5"/>
      <c r="K46" s="5">
        <v>-612000</v>
      </c>
      <c r="L46" s="5"/>
      <c r="M46" s="5">
        <f t="shared" si="2"/>
        <v>612000</v>
      </c>
      <c r="P46" s="17" t="s">
        <v>76</v>
      </c>
      <c r="Q46" s="28"/>
      <c r="Y46" s="23" t="str">
        <f t="shared" si="1"/>
        <v>↑</v>
      </c>
    </row>
    <row r="47" spans="2:25" ht="15" x14ac:dyDescent="0.3">
      <c r="C47" s="1" t="s">
        <v>2</v>
      </c>
      <c r="G47" s="5">
        <v>-188000</v>
      </c>
      <c r="H47" s="5"/>
      <c r="I47" s="5"/>
      <c r="J47" s="5"/>
      <c r="K47" s="5">
        <v>-186000</v>
      </c>
      <c r="L47" s="5"/>
      <c r="M47" s="5">
        <f t="shared" si="2"/>
        <v>186000</v>
      </c>
      <c r="P47" s="17" t="s">
        <v>76</v>
      </c>
      <c r="Q47" s="28"/>
      <c r="Y47" s="23" t="str">
        <f t="shared" si="1"/>
        <v>↑</v>
      </c>
    </row>
    <row r="48" spans="2:25" ht="15" x14ac:dyDescent="0.3">
      <c r="C48" s="1" t="s">
        <v>60</v>
      </c>
      <c r="G48" s="29">
        <v>-29000</v>
      </c>
      <c r="H48" s="29"/>
      <c r="I48" s="5"/>
      <c r="J48" s="5"/>
      <c r="K48" s="5">
        <v>-30000</v>
      </c>
      <c r="L48" s="5"/>
      <c r="M48" s="5">
        <f t="shared" si="2"/>
        <v>30000</v>
      </c>
      <c r="P48" s="17" t="s">
        <v>76</v>
      </c>
      <c r="Q48" s="28"/>
      <c r="R48" s="29"/>
      <c r="T48" s="32"/>
      <c r="Y48" s="23" t="str">
        <f t="shared" si="1"/>
        <v>↑</v>
      </c>
    </row>
    <row r="49" spans="2:25" ht="15" x14ac:dyDescent="0.3">
      <c r="B49" s="18"/>
      <c r="C49" s="18" t="s">
        <v>61</v>
      </c>
      <c r="D49" s="18"/>
      <c r="E49" s="18"/>
      <c r="F49" s="18"/>
      <c r="G49" s="19">
        <v>-102000</v>
      </c>
      <c r="H49" s="19"/>
      <c r="I49" s="19">
        <f>SUM(G46:G49)</f>
        <v>-975000</v>
      </c>
      <c r="J49" s="20"/>
      <c r="K49" s="19">
        <v>-100000</v>
      </c>
      <c r="L49" s="20"/>
      <c r="M49" s="20">
        <f t="shared" si="2"/>
        <v>-875000</v>
      </c>
      <c r="O49" s="22" t="s">
        <v>75</v>
      </c>
      <c r="P49" s="17"/>
      <c r="Q49" s="28"/>
      <c r="Y49" s="23" t="str">
        <f t="shared" si="1"/>
        <v>↓</v>
      </c>
    </row>
    <row r="50" spans="2:25" ht="15" x14ac:dyDescent="0.3">
      <c r="B50" s="21" t="s">
        <v>62</v>
      </c>
      <c r="C50" s="21"/>
      <c r="D50" s="21"/>
      <c r="E50" s="21"/>
      <c r="F50" s="21"/>
      <c r="G50" s="21"/>
      <c r="H50" s="21"/>
      <c r="I50" s="20">
        <f>SUM(I49,I45)</f>
        <v>16000</v>
      </c>
      <c r="J50" s="20"/>
      <c r="K50" s="20">
        <f>SUM(K45:K49)</f>
        <v>25000</v>
      </c>
      <c r="L50" s="20"/>
      <c r="M50" s="20">
        <f t="shared" si="2"/>
        <v>-9000</v>
      </c>
      <c r="O50" s="22" t="s">
        <v>75</v>
      </c>
      <c r="P50" s="17"/>
      <c r="Q50" s="28"/>
      <c r="Y50" s="23" t="str">
        <f t="shared" si="1"/>
        <v>↓</v>
      </c>
    </row>
    <row r="51" spans="2:25" ht="15" x14ac:dyDescent="0.3">
      <c r="B51" s="3"/>
      <c r="C51" s="3" t="s">
        <v>63</v>
      </c>
      <c r="D51" s="3"/>
      <c r="E51" s="3"/>
      <c r="F51" s="3"/>
      <c r="G51" s="3"/>
      <c r="H51" s="3"/>
      <c r="I51" s="8">
        <v>6000</v>
      </c>
      <c r="J51" s="5"/>
      <c r="K51" s="8">
        <v>4000</v>
      </c>
      <c r="L51" s="5"/>
      <c r="M51" s="5">
        <f t="shared" si="2"/>
        <v>2000</v>
      </c>
      <c r="P51" s="17" t="s">
        <v>76</v>
      </c>
      <c r="Q51" s="28"/>
      <c r="Y51" s="23" t="str">
        <f t="shared" si="1"/>
        <v>↑</v>
      </c>
    </row>
    <row r="52" spans="2:25" ht="15" x14ac:dyDescent="0.3">
      <c r="B52" s="21" t="s">
        <v>64</v>
      </c>
      <c r="C52" s="21"/>
      <c r="D52" s="21"/>
      <c r="E52" s="21"/>
      <c r="F52" s="21"/>
      <c r="G52" s="21"/>
      <c r="H52" s="21"/>
      <c r="I52" s="20">
        <f>+I51+I50</f>
        <v>22000</v>
      </c>
      <c r="J52" s="20"/>
      <c r="K52" s="20">
        <f>+K51+K50</f>
        <v>29000</v>
      </c>
      <c r="L52" s="20"/>
      <c r="M52" s="20">
        <f t="shared" si="2"/>
        <v>-7000</v>
      </c>
      <c r="O52" s="22" t="s">
        <v>75</v>
      </c>
      <c r="P52" s="17"/>
      <c r="Q52" s="28"/>
      <c r="Y52" s="23" t="str">
        <f t="shared" si="1"/>
        <v>↓</v>
      </c>
    </row>
    <row r="53" spans="2:25" ht="15" x14ac:dyDescent="0.3">
      <c r="C53" s="1" t="s">
        <v>65</v>
      </c>
      <c r="G53" s="4">
        <v>0</v>
      </c>
      <c r="H53" s="4"/>
      <c r="I53" s="4"/>
      <c r="J53" s="5"/>
      <c r="K53" s="4">
        <v>0</v>
      </c>
      <c r="L53" s="5"/>
      <c r="M53" s="5">
        <f t="shared" si="2"/>
        <v>0</v>
      </c>
      <c r="P53" s="17" t="s">
        <v>76</v>
      </c>
      <c r="Q53" s="28"/>
      <c r="Y53" s="23" t="str">
        <f t="shared" si="1"/>
        <v>↓</v>
      </c>
    </row>
    <row r="54" spans="2:25" ht="15" x14ac:dyDescent="0.3">
      <c r="B54" s="3"/>
      <c r="C54" s="3" t="s">
        <v>66</v>
      </c>
      <c r="D54" s="3"/>
      <c r="E54" s="3"/>
      <c r="F54" s="3"/>
      <c r="G54" s="7">
        <v>0</v>
      </c>
      <c r="H54" s="7"/>
      <c r="I54" s="7">
        <v>0</v>
      </c>
      <c r="J54" s="5"/>
      <c r="K54" s="7">
        <v>0</v>
      </c>
      <c r="L54" s="5"/>
      <c r="M54" s="5">
        <f t="shared" si="2"/>
        <v>0</v>
      </c>
      <c r="P54" s="17" t="s">
        <v>76</v>
      </c>
      <c r="Q54" s="28"/>
      <c r="Y54" s="23" t="str">
        <f t="shared" si="1"/>
        <v>↓</v>
      </c>
    </row>
    <row r="55" spans="2:25" ht="15" x14ac:dyDescent="0.3">
      <c r="B55" s="21" t="s">
        <v>67</v>
      </c>
      <c r="C55" s="21"/>
      <c r="D55" s="21"/>
      <c r="E55" s="21"/>
      <c r="F55" s="21"/>
      <c r="G55" s="21"/>
      <c r="H55" s="21"/>
      <c r="I55" s="20">
        <f>+I54+I52</f>
        <v>22000</v>
      </c>
      <c r="J55" s="20"/>
      <c r="K55" s="20">
        <f>+K54+K53+K52</f>
        <v>29000</v>
      </c>
      <c r="L55" s="20"/>
      <c r="M55" s="20">
        <f t="shared" si="2"/>
        <v>-7000</v>
      </c>
      <c r="O55" s="22" t="s">
        <v>75</v>
      </c>
      <c r="P55" s="17"/>
      <c r="Q55" s="28"/>
      <c r="Y55" s="23" t="str">
        <f t="shared" si="1"/>
        <v>↓</v>
      </c>
    </row>
    <row r="56" spans="2:25" ht="15" x14ac:dyDescent="0.3">
      <c r="B56" s="3"/>
      <c r="C56" s="3" t="s">
        <v>68</v>
      </c>
      <c r="D56" s="3"/>
      <c r="E56" s="3"/>
      <c r="F56" s="3"/>
      <c r="G56" s="3"/>
      <c r="H56" s="3"/>
      <c r="I56" s="8">
        <v>-7000</v>
      </c>
      <c r="J56" s="5"/>
      <c r="K56" s="8">
        <v>-8000</v>
      </c>
      <c r="L56" s="5"/>
      <c r="M56" s="5">
        <f t="shared" si="2"/>
        <v>1000</v>
      </c>
      <c r="P56" s="17" t="s">
        <v>76</v>
      </c>
      <c r="Q56" s="28"/>
      <c r="Y56" s="23" t="str">
        <f t="shared" si="1"/>
        <v>↑</v>
      </c>
    </row>
    <row r="57" spans="2:25" ht="15" x14ac:dyDescent="0.3">
      <c r="B57" s="21" t="s">
        <v>69</v>
      </c>
      <c r="C57" s="21"/>
      <c r="D57" s="21"/>
      <c r="E57" s="21"/>
      <c r="F57" s="21"/>
      <c r="G57" s="21"/>
      <c r="H57" s="21"/>
      <c r="I57" s="29">
        <f>+I56+I55</f>
        <v>15000</v>
      </c>
      <c r="J57" s="20"/>
      <c r="K57" s="20">
        <f>+K56+K55</f>
        <v>21000</v>
      </c>
      <c r="L57" s="20"/>
      <c r="M57" s="20">
        <f t="shared" si="2"/>
        <v>-6000</v>
      </c>
      <c r="O57" s="22" t="s">
        <v>75</v>
      </c>
      <c r="P57" s="17"/>
      <c r="Q57" s="28"/>
      <c r="R57" s="29"/>
      <c r="T57" s="32"/>
      <c r="Y57" s="23" t="str">
        <f t="shared" si="1"/>
        <v>↓</v>
      </c>
    </row>
    <row r="58" spans="2:25" ht="15" x14ac:dyDescent="0.3">
      <c r="C58" s="1" t="s">
        <v>70</v>
      </c>
      <c r="G58" s="1">
        <v>2000</v>
      </c>
      <c r="I58" s="5"/>
      <c r="J58" s="5"/>
      <c r="K58" s="5">
        <v>-4000</v>
      </c>
      <c r="L58" s="5"/>
      <c r="M58" s="5">
        <f t="shared" si="2"/>
        <v>4000</v>
      </c>
      <c r="P58" s="17" t="s">
        <v>76</v>
      </c>
      <c r="Q58" s="28"/>
      <c r="Y58" s="23" t="str">
        <f t="shared" si="1"/>
        <v>↑</v>
      </c>
    </row>
    <row r="59" spans="2:25" ht="15" x14ac:dyDescent="0.3">
      <c r="B59" s="3"/>
      <c r="C59" s="3" t="s">
        <v>71</v>
      </c>
      <c r="D59" s="3"/>
      <c r="E59" s="3"/>
      <c r="F59" s="3"/>
      <c r="G59" s="3">
        <v>3000</v>
      </c>
      <c r="H59" s="3"/>
      <c r="I59" s="8">
        <f>+G59+G58</f>
        <v>5000</v>
      </c>
      <c r="J59" s="5"/>
      <c r="K59" s="8">
        <v>1000</v>
      </c>
      <c r="L59" s="5"/>
      <c r="M59" s="5">
        <f t="shared" si="2"/>
        <v>4000</v>
      </c>
      <c r="P59" s="17" t="s">
        <v>76</v>
      </c>
      <c r="Q59" s="28"/>
      <c r="Y59" s="23" t="str">
        <f t="shared" si="1"/>
        <v>↑</v>
      </c>
    </row>
    <row r="60" spans="2:25" ht="15.6" thickBot="1" x14ac:dyDescent="0.35">
      <c r="B60" s="14" t="s">
        <v>72</v>
      </c>
      <c r="I60" s="12">
        <f>+I59+I57</f>
        <v>20000</v>
      </c>
      <c r="J60" s="13"/>
      <c r="K60" s="12">
        <f>+K59+K58+K57</f>
        <v>18000</v>
      </c>
      <c r="L60" s="5"/>
      <c r="M60" s="5">
        <f t="shared" si="2"/>
        <v>2000</v>
      </c>
      <c r="P60" s="17" t="s">
        <v>76</v>
      </c>
      <c r="Q60" s="28"/>
      <c r="Y60" s="23" t="str">
        <f t="shared" si="1"/>
        <v>↑</v>
      </c>
    </row>
    <row r="61" spans="2:25" ht="15" thickTop="1" x14ac:dyDescent="0.3">
      <c r="I61" s="5"/>
      <c r="J61" s="5"/>
      <c r="K61" s="5"/>
      <c r="L61" s="5"/>
      <c r="M61" s="5"/>
    </row>
    <row r="62" spans="2:25" x14ac:dyDescent="0.3">
      <c r="I62" s="5"/>
      <c r="J62" s="5"/>
      <c r="K62" s="5"/>
      <c r="L62" s="5"/>
    </row>
    <row r="63" spans="2:25" x14ac:dyDescent="0.3">
      <c r="I63" s="5"/>
      <c r="J63" s="5"/>
      <c r="K63" s="5"/>
      <c r="L63" s="5"/>
    </row>
    <row r="64" spans="2:25" x14ac:dyDescent="0.3">
      <c r="I64" s="5"/>
      <c r="J64" s="5"/>
      <c r="K64" s="5"/>
      <c r="L64" s="5"/>
    </row>
    <row r="65" spans="2:20" s="14" customFormat="1" x14ac:dyDescent="0.3">
      <c r="B65" s="40"/>
      <c r="C65" s="41"/>
      <c r="D65" s="42"/>
      <c r="E65" s="43" t="s">
        <v>80</v>
      </c>
      <c r="F65" s="44"/>
      <c r="G65" s="43" t="s">
        <v>81</v>
      </c>
      <c r="H65" s="45"/>
      <c r="I65" s="44"/>
      <c r="J65" s="43" t="s">
        <v>82</v>
      </c>
      <c r="K65" s="45"/>
      <c r="L65" s="45"/>
      <c r="M65" s="44"/>
      <c r="N65" s="43" t="s">
        <v>83</v>
      </c>
      <c r="O65" s="45"/>
      <c r="P65" s="45"/>
      <c r="Q65" s="45"/>
      <c r="R65" s="44"/>
      <c r="S65" s="43" t="s">
        <v>84</v>
      </c>
      <c r="T65" s="44"/>
    </row>
    <row r="66" spans="2:20" x14ac:dyDescent="0.3">
      <c r="B66" s="40" t="s">
        <v>78</v>
      </c>
      <c r="C66" s="41"/>
      <c r="D66" s="42"/>
      <c r="E66" s="37">
        <v>20000</v>
      </c>
      <c r="F66" s="38"/>
      <c r="G66" s="37">
        <v>3000</v>
      </c>
      <c r="H66" s="39"/>
      <c r="I66" s="38"/>
      <c r="J66" s="37">
        <v>-500</v>
      </c>
      <c r="K66" s="39"/>
      <c r="L66" s="39"/>
      <c r="M66" s="38"/>
      <c r="N66" s="37">
        <v>-2000</v>
      </c>
      <c r="O66" s="39"/>
      <c r="P66" s="39"/>
      <c r="Q66" s="39"/>
      <c r="R66" s="38"/>
      <c r="S66" s="35">
        <f>+E66+G66+J66+N66</f>
        <v>20500</v>
      </c>
      <c r="T66" s="36"/>
    </row>
    <row r="67" spans="2:20" x14ac:dyDescent="0.3">
      <c r="B67" s="40" t="s">
        <v>11</v>
      </c>
      <c r="C67" s="41"/>
      <c r="D67" s="42"/>
      <c r="E67" s="37">
        <v>93000</v>
      </c>
      <c r="F67" s="38"/>
      <c r="G67" s="37">
        <v>44000</v>
      </c>
      <c r="H67" s="39"/>
      <c r="I67" s="38"/>
      <c r="J67" s="37">
        <v>-14000</v>
      </c>
      <c r="K67" s="39"/>
      <c r="L67" s="39"/>
      <c r="M67" s="38"/>
      <c r="N67" s="37">
        <v>-27000</v>
      </c>
      <c r="O67" s="39"/>
      <c r="P67" s="39"/>
      <c r="Q67" s="39"/>
      <c r="R67" s="38"/>
      <c r="S67" s="35">
        <f t="shared" ref="S67:S69" si="3">+E67+G67+J67+N67</f>
        <v>96000</v>
      </c>
      <c r="T67" s="36"/>
    </row>
    <row r="68" spans="2:20" x14ac:dyDescent="0.3">
      <c r="B68" s="40" t="s">
        <v>12</v>
      </c>
      <c r="C68" s="41"/>
      <c r="D68" s="42"/>
      <c r="E68" s="37">
        <v>41500</v>
      </c>
      <c r="F68" s="38"/>
      <c r="G68" s="37">
        <v>16000</v>
      </c>
      <c r="H68" s="39"/>
      <c r="I68" s="38"/>
      <c r="J68" s="37">
        <v>-14500</v>
      </c>
      <c r="K68" s="39"/>
      <c r="L68" s="39"/>
      <c r="M68" s="38"/>
      <c r="N68" s="37">
        <v>0</v>
      </c>
      <c r="O68" s="39"/>
      <c r="P68" s="39"/>
      <c r="Q68" s="39"/>
      <c r="R68" s="38"/>
      <c r="S68" s="35">
        <f t="shared" si="3"/>
        <v>43000</v>
      </c>
      <c r="T68" s="36"/>
    </row>
    <row r="69" spans="2:20" x14ac:dyDescent="0.3">
      <c r="B69" s="43" t="s">
        <v>79</v>
      </c>
      <c r="C69" s="45"/>
      <c r="D69" s="44"/>
      <c r="E69" s="37">
        <f>SUM(E66:F68)</f>
        <v>154500</v>
      </c>
      <c r="F69" s="38"/>
      <c r="G69" s="37">
        <f>SUM(G66:I68)</f>
        <v>63000</v>
      </c>
      <c r="H69" s="39"/>
      <c r="I69" s="38"/>
      <c r="J69" s="37">
        <f>SUM(J66:M68)</f>
        <v>-29000</v>
      </c>
      <c r="K69" s="39"/>
      <c r="L69" s="39"/>
      <c r="M69" s="38"/>
      <c r="N69" s="37">
        <v>-29000</v>
      </c>
      <c r="O69" s="39"/>
      <c r="P69" s="39"/>
      <c r="Q69" s="39"/>
      <c r="R69" s="38"/>
      <c r="S69" s="35">
        <f t="shared" si="3"/>
        <v>159500</v>
      </c>
      <c r="T69" s="36"/>
    </row>
    <row r="70" spans="2:20" x14ac:dyDescent="0.3">
      <c r="B70" s="46"/>
      <c r="C70" s="46"/>
      <c r="D70" s="46"/>
    </row>
    <row r="72" spans="2:20" x14ac:dyDescent="0.3">
      <c r="B72" s="14" t="s">
        <v>5</v>
      </c>
    </row>
    <row r="74" spans="2:20" x14ac:dyDescent="0.3">
      <c r="D74" s="1" t="s">
        <v>4</v>
      </c>
      <c r="K74" s="9">
        <f>+I57</f>
        <v>15000</v>
      </c>
    </row>
    <row r="75" spans="2:20" x14ac:dyDescent="0.3">
      <c r="E75" s="1" t="s">
        <v>85</v>
      </c>
      <c r="K75" s="9">
        <f>-G48</f>
        <v>29000</v>
      </c>
    </row>
    <row r="76" spans="2:20" x14ac:dyDescent="0.3">
      <c r="E76" s="1" t="s">
        <v>86</v>
      </c>
      <c r="K76" s="49">
        <f>+'Cashflow aus dem Ergebnis'!J75</f>
        <v>-1000</v>
      </c>
    </row>
    <row r="77" spans="2:20" x14ac:dyDescent="0.3">
      <c r="E77" s="1" t="s">
        <v>87</v>
      </c>
      <c r="K77" s="49">
        <f>+'Cashflow aus dem Ergebnis'!J76</f>
        <v>-20000</v>
      </c>
    </row>
    <row r="78" spans="2:20" ht="15" thickBot="1" x14ac:dyDescent="0.35">
      <c r="D78" s="50" t="s">
        <v>5</v>
      </c>
      <c r="E78" s="50"/>
      <c r="F78" s="50"/>
      <c r="G78" s="50"/>
      <c r="H78" s="50"/>
      <c r="I78" s="50"/>
      <c r="J78" s="50"/>
      <c r="K78" s="51">
        <f>SUM(K74:K77)</f>
        <v>23000</v>
      </c>
    </row>
    <row r="81" spans="2:11" x14ac:dyDescent="0.3">
      <c r="B81" s="14" t="s">
        <v>91</v>
      </c>
    </row>
    <row r="83" spans="2:11" x14ac:dyDescent="0.3">
      <c r="D83" s="1" t="s">
        <v>92</v>
      </c>
      <c r="H83" s="1" t="str">
        <f>+P11</f>
        <v>↑</v>
      </c>
      <c r="K83" s="9">
        <f>+'Veränderung des Working Capital'!K83</f>
        <v>-5300</v>
      </c>
    </row>
    <row r="84" spans="2:11" x14ac:dyDescent="0.3">
      <c r="D84" s="1" t="s">
        <v>18</v>
      </c>
      <c r="H84" s="21" t="str">
        <f>+O15</f>
        <v>↓</v>
      </c>
      <c r="K84" s="9">
        <f>+'Veränderung des Working Capital'!K84</f>
        <v>1500</v>
      </c>
    </row>
    <row r="85" spans="2:11" x14ac:dyDescent="0.3">
      <c r="D85" s="1" t="s">
        <v>93</v>
      </c>
      <c r="H85" s="1" t="str">
        <f>+P13</f>
        <v>↑</v>
      </c>
      <c r="K85" s="9">
        <f>+'Veränderung des Working Capital'!K85</f>
        <v>-4500</v>
      </c>
    </row>
    <row r="86" spans="2:11" x14ac:dyDescent="0.3">
      <c r="D86" s="1" t="s">
        <v>94</v>
      </c>
      <c r="H86" s="1" t="str">
        <f>+P14</f>
        <v>↑</v>
      </c>
      <c r="K86" s="9">
        <f>+'Veränderung des Working Capital'!K86</f>
        <v>-2000</v>
      </c>
    </row>
    <row r="87" spans="2:11" x14ac:dyDescent="0.3">
      <c r="D87" s="1" t="s">
        <v>20</v>
      </c>
      <c r="H87" s="21" t="str">
        <f>+O17</f>
        <v>↓</v>
      </c>
      <c r="K87" s="9">
        <f>+'Veränderung des Working Capital'!K87</f>
        <v>2700</v>
      </c>
    </row>
    <row r="88" spans="2:11" x14ac:dyDescent="0.3">
      <c r="D88" s="1" t="s">
        <v>95</v>
      </c>
      <c r="H88" s="1" t="str">
        <f>+P16</f>
        <v>↑</v>
      </c>
      <c r="K88" s="9">
        <f>+'Veränderung des Working Capital'!K88</f>
        <v>1600</v>
      </c>
    </row>
    <row r="89" spans="2:11" x14ac:dyDescent="0.3">
      <c r="D89" s="1" t="s">
        <v>40</v>
      </c>
      <c r="H89" s="1" t="str">
        <f>+P31</f>
        <v>↑</v>
      </c>
      <c r="K89" s="9">
        <f>+'Veränderung des Working Capital'!K89</f>
        <v>1000</v>
      </c>
    </row>
    <row r="90" spans="2:11" x14ac:dyDescent="0.3">
      <c r="D90" s="1" t="s">
        <v>96</v>
      </c>
      <c r="H90" s="1" t="str">
        <f>+P33</f>
        <v>↑</v>
      </c>
      <c r="K90" s="9">
        <f>+'Veränderung des Working Capital'!K90</f>
        <v>11000</v>
      </c>
    </row>
    <row r="91" spans="2:11" x14ac:dyDescent="0.3">
      <c r="D91" s="1" t="s">
        <v>43</v>
      </c>
      <c r="H91" s="1" t="str">
        <f>+P35</f>
        <v>↑</v>
      </c>
      <c r="K91" s="9">
        <f>+'Veränderung des Working Capital'!K91</f>
        <v>4000</v>
      </c>
    </row>
    <row r="92" spans="2:11" x14ac:dyDescent="0.3">
      <c r="D92" s="1" t="s">
        <v>44</v>
      </c>
      <c r="H92" s="1" t="str">
        <f>+P36</f>
        <v>↑</v>
      </c>
      <c r="K92" s="9">
        <f>+'Veränderung des Working Capital'!K92</f>
        <v>200</v>
      </c>
    </row>
    <row r="93" spans="2:11" x14ac:dyDescent="0.3">
      <c r="D93" s="1" t="s">
        <v>46</v>
      </c>
      <c r="H93" s="1" t="str">
        <f>+P38</f>
        <v>↑</v>
      </c>
      <c r="K93" s="9">
        <f>+'Veränderung des Working Capital'!K93</f>
        <v>100</v>
      </c>
    </row>
    <row r="94" spans="2:11" ht="15" thickBot="1" x14ac:dyDescent="0.35">
      <c r="D94" s="50" t="s">
        <v>97</v>
      </c>
      <c r="E94" s="50"/>
      <c r="F94" s="50"/>
      <c r="G94" s="50"/>
      <c r="H94" s="50"/>
      <c r="I94" s="50"/>
      <c r="J94" s="50"/>
      <c r="K94" s="51">
        <f>SUM(K83:K93)</f>
        <v>10300</v>
      </c>
    </row>
    <row r="95" spans="2:11" x14ac:dyDescent="0.3">
      <c r="K95" s="9"/>
    </row>
    <row r="96" spans="2:11" ht="15" thickBot="1" x14ac:dyDescent="0.35">
      <c r="D96" s="50" t="s">
        <v>6</v>
      </c>
      <c r="E96" s="50"/>
      <c r="F96" s="50"/>
      <c r="G96" s="50"/>
      <c r="H96" s="50"/>
      <c r="I96" s="50"/>
      <c r="J96" s="50"/>
      <c r="K96" s="51">
        <f>+K94+K78</f>
        <v>33300</v>
      </c>
    </row>
    <row r="97" spans="11:11" x14ac:dyDescent="0.3">
      <c r="K97" s="9"/>
    </row>
    <row r="98" spans="11:11" x14ac:dyDescent="0.3">
      <c r="K98" s="9"/>
    </row>
    <row r="99" spans="11:11" x14ac:dyDescent="0.3">
      <c r="K99" s="9"/>
    </row>
  </sheetData>
  <mergeCells count="30">
    <mergeCell ref="B69:D69"/>
    <mergeCell ref="E69:F69"/>
    <mergeCell ref="G69:I69"/>
    <mergeCell ref="J69:M69"/>
    <mergeCell ref="N69:R69"/>
    <mergeCell ref="S69:T69"/>
    <mergeCell ref="B68:D68"/>
    <mergeCell ref="E68:F68"/>
    <mergeCell ref="G68:I68"/>
    <mergeCell ref="J68:M68"/>
    <mergeCell ref="N68:R68"/>
    <mergeCell ref="S68:T68"/>
    <mergeCell ref="B67:D67"/>
    <mergeCell ref="E67:F67"/>
    <mergeCell ref="G67:I67"/>
    <mergeCell ref="J67:M67"/>
    <mergeCell ref="N67:R67"/>
    <mergeCell ref="S67:T67"/>
    <mergeCell ref="B66:D66"/>
    <mergeCell ref="E66:F66"/>
    <mergeCell ref="G66:I66"/>
    <mergeCell ref="J66:M66"/>
    <mergeCell ref="N66:R66"/>
    <mergeCell ref="S66:T66"/>
    <mergeCell ref="B65:D65"/>
    <mergeCell ref="E65:F65"/>
    <mergeCell ref="G65:I65"/>
    <mergeCell ref="J65:M65"/>
    <mergeCell ref="N65:R65"/>
    <mergeCell ref="S65:T65"/>
  </mergeCells>
  <pageMargins left="0.70000000000000007" right="0.70000000000000007" top="0.78740157500000008" bottom="0.78740157500000008" header="0.30000000000000004" footer="0.30000000000000004"/>
  <pageSetup paperSize="0" fitToWidth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Data</vt:lpstr>
      <vt:lpstr>Cashflow aus dem Ergebnis</vt:lpstr>
      <vt:lpstr>Veränderung des Working Capital</vt:lpstr>
      <vt:lpstr>Operativer Cashflow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2013-11-25T12:44:41Z</dcterms:created>
  <dcterms:modified xsi:type="dcterms:W3CDTF">2015-02-07T12:15:25Z</dcterms:modified>
</cp:coreProperties>
</file>