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30" windowHeight="5190" tabRatio="264" activeTab="1"/>
  </bookViews>
  <sheets>
    <sheet name="Calculations" sheetId="1" r:id="rId1"/>
    <sheet name="Exampl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Calculations!$A$1:$J$70</definedName>
    <definedName name="_xlnm.Print_Area" localSheetId="1">Example!$A$1:$J$70</definedName>
  </definedNames>
  <calcPr calcId="145621"/>
</workbook>
</file>

<file path=xl/calcChain.xml><?xml version="1.0" encoding="utf-8"?>
<calcChain xmlns="http://schemas.openxmlformats.org/spreadsheetml/2006/main">
  <c r="B12" i="2" l="1"/>
  <c r="C20" i="2"/>
  <c r="I20" i="2"/>
  <c r="C21" i="2"/>
  <c r="I21" i="2"/>
  <c r="C22" i="2"/>
  <c r="I22" i="2"/>
  <c r="C25" i="2"/>
  <c r="I25" i="2"/>
  <c r="C26" i="2"/>
  <c r="I26" i="2"/>
  <c r="I27" i="2"/>
  <c r="C28" i="2"/>
  <c r="I28" i="2"/>
  <c r="G38" i="2"/>
  <c r="H38" i="2"/>
  <c r="B39" i="2"/>
  <c r="C39" i="2"/>
  <c r="G39" i="2"/>
  <c r="H39" i="2"/>
  <c r="B40" i="2"/>
  <c r="C40" i="2"/>
  <c r="G40" i="2"/>
  <c r="H40" i="2"/>
  <c r="B41" i="2"/>
  <c r="C41" i="2"/>
  <c r="G41" i="2"/>
  <c r="H41" i="2"/>
  <c r="B45" i="2"/>
  <c r="C45" i="2"/>
  <c r="E45" i="2"/>
  <c r="B46" i="2"/>
  <c r="C46" i="2"/>
  <c r="E46" i="2"/>
  <c r="G46" i="2"/>
  <c r="H46" i="2"/>
  <c r="J46" i="2"/>
  <c r="B47" i="2"/>
  <c r="C47" i="2"/>
  <c r="E47" i="2"/>
  <c r="G47" i="2"/>
  <c r="H47" i="2"/>
  <c r="J47" i="2"/>
  <c r="B48" i="2"/>
  <c r="C48" i="2"/>
  <c r="E48" i="2"/>
  <c r="G48" i="2"/>
  <c r="H48" i="2"/>
  <c r="J48" i="2"/>
  <c r="B54" i="2"/>
  <c r="D54" i="2"/>
  <c r="G54" i="2"/>
  <c r="H54" i="2"/>
  <c r="I54" i="2"/>
  <c r="B55" i="2"/>
  <c r="D55" i="2"/>
  <c r="G55" i="2"/>
  <c r="H55" i="2"/>
  <c r="I55" i="2"/>
  <c r="B56" i="2"/>
  <c r="D56" i="2"/>
  <c r="G56" i="2"/>
  <c r="H56" i="2"/>
  <c r="I56" i="2"/>
  <c r="B59" i="2"/>
  <c r="D59" i="2"/>
  <c r="B60" i="2"/>
  <c r="I60" i="2"/>
  <c r="C61" i="2"/>
  <c r="G61" i="2"/>
  <c r="H61" i="2"/>
  <c r="I61" i="2"/>
  <c r="C62" i="2"/>
  <c r="I62" i="2"/>
  <c r="D63" i="2"/>
  <c r="D64" i="2" s="1"/>
  <c r="G63" i="2"/>
  <c r="H63" i="2"/>
  <c r="I63" i="2"/>
  <c r="B64" i="2"/>
  <c r="I64" i="2"/>
  <c r="G66" i="2"/>
  <c r="I66" i="2"/>
  <c r="H67" i="2"/>
  <c r="I67" i="2"/>
  <c r="I68" i="2"/>
  <c r="G69" i="2"/>
  <c r="H69" i="2"/>
  <c r="I69" i="2"/>
  <c r="B12" i="1"/>
  <c r="C20" i="1"/>
  <c r="I20" i="1"/>
  <c r="C21" i="1"/>
  <c r="I21" i="1"/>
  <c r="C22" i="1"/>
  <c r="I22" i="1"/>
  <c r="C25" i="1"/>
  <c r="I25" i="1"/>
  <c r="C26" i="1"/>
  <c r="I26" i="1"/>
  <c r="I27" i="1"/>
  <c r="C28" i="1"/>
  <c r="I28" i="1"/>
  <c r="B41" i="1"/>
  <c r="C41" i="1"/>
  <c r="G41" i="1"/>
  <c r="H41" i="1"/>
  <c r="B45" i="1"/>
  <c r="C45" i="1"/>
  <c r="E45" i="1"/>
  <c r="B46" i="1"/>
  <c r="C46" i="1"/>
  <c r="E46" i="1"/>
  <c r="G46" i="1"/>
  <c r="H46" i="1"/>
  <c r="J46" i="1"/>
  <c r="B47" i="1"/>
  <c r="C47" i="1"/>
  <c r="E47" i="1"/>
  <c r="G47" i="1"/>
  <c r="H47" i="1"/>
  <c r="J47" i="1"/>
  <c r="J48" i="1"/>
  <c r="B54" i="1"/>
  <c r="D54" i="1"/>
  <c r="G54" i="1"/>
  <c r="H54" i="1"/>
  <c r="I54" i="1"/>
  <c r="B55" i="1"/>
  <c r="D55" i="1"/>
  <c r="G55" i="1"/>
  <c r="H55" i="1"/>
  <c r="I55" i="1"/>
  <c r="B56" i="1"/>
  <c r="D56" i="1"/>
  <c r="G56" i="1"/>
  <c r="H56" i="1"/>
  <c r="I56" i="1"/>
  <c r="B59" i="1"/>
  <c r="B60" i="1"/>
  <c r="I60" i="1"/>
  <c r="G61" i="1"/>
  <c r="H61" i="1"/>
  <c r="I62" i="1"/>
  <c r="G63" i="1"/>
  <c r="H63" i="1"/>
  <c r="B64" i="1"/>
  <c r="G66" i="1"/>
  <c r="H67" i="1"/>
  <c r="G69" i="1"/>
  <c r="H69" i="1"/>
</calcChain>
</file>

<file path=xl/sharedStrings.xml><?xml version="1.0" encoding="utf-8"?>
<sst xmlns="http://schemas.openxmlformats.org/spreadsheetml/2006/main" count="216" uniqueCount="71">
  <si>
    <t>DATA TABLE</t>
  </si>
  <si>
    <t xml:space="preserve">   Percent complete</t>
  </si>
  <si>
    <t>Units</t>
  </si>
  <si>
    <t>Materials</t>
  </si>
  <si>
    <t>Conversion</t>
  </si>
  <si>
    <t>Work in process, June 1</t>
  </si>
  <si>
    <t>Started into production</t>
  </si>
  <si>
    <t xml:space="preserve">Completed and transferred out </t>
  </si>
  <si>
    <t xml:space="preserve">Work in process, ending </t>
  </si>
  <si>
    <t>Work in process beginning</t>
  </si>
  <si>
    <t xml:space="preserve">Cost added during June </t>
  </si>
  <si>
    <t>WEIGHTED AVERAGE METHOD</t>
  </si>
  <si>
    <t>FIFO METHOD</t>
  </si>
  <si>
    <t xml:space="preserve">QUANTITY SCHEDULE </t>
  </si>
  <si>
    <t>Units to be accounted for:</t>
  </si>
  <si>
    <t xml:space="preserve">   Units in process, beginning</t>
  </si>
  <si>
    <t xml:space="preserve">   Units started into production</t>
  </si>
  <si>
    <t xml:space="preserve">    Total units to account for</t>
  </si>
  <si>
    <t>Units accounted for:</t>
  </si>
  <si>
    <t xml:space="preserve">   Units transferred out</t>
  </si>
  <si>
    <t xml:space="preserve">    Units from beginning inventory</t>
  </si>
  <si>
    <t xml:space="preserve">   Units in process, ending</t>
  </si>
  <si>
    <t xml:space="preserve">    Units started and completed in June</t>
  </si>
  <si>
    <t xml:space="preserve">    Work in process, ending</t>
  </si>
  <si>
    <t xml:space="preserve">    Total units accounted for</t>
  </si>
  <si>
    <t xml:space="preserve">HONEYBUTTER, INC. </t>
  </si>
  <si>
    <t>HONEYBUTTER INC.</t>
  </si>
  <si>
    <t>Mixing Department Production Report</t>
  </si>
  <si>
    <t xml:space="preserve">(Weighted Average Method) </t>
  </si>
  <si>
    <t>(FIFO Method)</t>
  </si>
  <si>
    <t>For the month of June ,2001</t>
  </si>
  <si>
    <t>For the month of June, 20x1</t>
  </si>
  <si>
    <t>Quantity Schedule and Equivalent Units</t>
  </si>
  <si>
    <t>Equivalent units:</t>
  </si>
  <si>
    <t>Total</t>
  </si>
  <si>
    <t xml:space="preserve">     W-I-P beginning</t>
  </si>
  <si>
    <t xml:space="preserve">     Completed</t>
  </si>
  <si>
    <t xml:space="preserve">     Started and completed</t>
  </si>
  <si>
    <t xml:space="preserve">     W-I-P ending</t>
  </si>
  <si>
    <t>Equiv. units of production</t>
  </si>
  <si>
    <t>Total and Unit Costs</t>
  </si>
  <si>
    <t>Costs:</t>
  </si>
  <si>
    <t xml:space="preserve">     Current</t>
  </si>
  <si>
    <t xml:space="preserve">     Total cost</t>
  </si>
  <si>
    <t>Weighted average unit cost</t>
  </si>
  <si>
    <t>Unit cost</t>
  </si>
  <si>
    <t>Cost reconciliation:</t>
  </si>
  <si>
    <t>Cost</t>
  </si>
  <si>
    <t>Equ.Units</t>
  </si>
  <si>
    <t xml:space="preserve"> Equ.Units</t>
  </si>
  <si>
    <t>Cost to be accounted for:</t>
  </si>
  <si>
    <t xml:space="preserve">     Cost added in period</t>
  </si>
  <si>
    <t xml:space="preserve">     Added in period</t>
  </si>
  <si>
    <t>Total cost to account for</t>
  </si>
  <si>
    <t>Total to account for</t>
  </si>
  <si>
    <t>Cost accounted for:</t>
  </si>
  <si>
    <t xml:space="preserve">     Transferred out</t>
  </si>
  <si>
    <t xml:space="preserve">  Units from beg. inventory</t>
  </si>
  <si>
    <t xml:space="preserve">   Work in process, June 1</t>
  </si>
  <si>
    <t xml:space="preserve">     Materials cost</t>
  </si>
  <si>
    <t xml:space="preserve">     Cost to complete</t>
  </si>
  <si>
    <t xml:space="preserve">     Conversion cost</t>
  </si>
  <si>
    <t xml:space="preserve">       Total cost</t>
  </si>
  <si>
    <t/>
  </si>
  <si>
    <t xml:space="preserve">     Total cost in W-I-P</t>
  </si>
  <si>
    <t xml:space="preserve">  Units started and completed</t>
  </si>
  <si>
    <t>Total cost accounted for</t>
  </si>
  <si>
    <t xml:space="preserve">       Total cost transfered</t>
  </si>
  <si>
    <t xml:space="preserve">  Work in process, ending</t>
  </si>
  <si>
    <t xml:space="preserve">       Total cost in W-I-P</t>
  </si>
  <si>
    <t>TECHNIQUES IN VALUING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</si>
</sst>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\(&quot;$&quot;#,##0\)"/>
    <numFmt numFmtId="165" formatCode="&quot;$&quot;#,##0.00_);\(&quot;$&quot;#,##0.00\)"/>
    <numFmt numFmtId="166" formatCode="&quot;$&quot;#,##0;\-&quot;$&quot;#,##0"/>
    <numFmt numFmtId="167" formatCode="&quot;$&quot;#,##0.00;\-&quot;$&quot;#,##0.00"/>
    <numFmt numFmtId="168" formatCode="0.0%"/>
  </numFmts>
  <fonts count="4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37" fontId="0" fillId="0" borderId="0"/>
  </cellStyleXfs>
  <cellXfs count="99">
    <xf numFmtId="37" fontId="0" fillId="0" borderId="0" xfId="0"/>
    <xf numFmtId="37" fontId="1" fillId="0" borderId="0" xfId="0" applyFont="1"/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2" xfId="0" applyFont="1" applyBorder="1"/>
    <xf numFmtId="37" fontId="1" fillId="0" borderId="0" xfId="0" applyFont="1" applyBorder="1" applyAlignment="1" applyProtection="1">
      <alignment horizontal="fill"/>
    </xf>
    <xf numFmtId="37" fontId="1" fillId="0" borderId="1" xfId="0" applyFont="1" applyBorder="1"/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 applyAlignment="1" applyProtection="1">
      <alignment horizontal="right"/>
    </xf>
    <xf numFmtId="37" fontId="1" fillId="0" borderId="0" xfId="0" applyFont="1" applyBorder="1" applyProtection="1"/>
    <xf numFmtId="168" fontId="1" fillId="0" borderId="0" xfId="0" applyNumberFormat="1" applyFont="1" applyBorder="1" applyProtection="1"/>
    <xf numFmtId="168" fontId="1" fillId="0" borderId="2" xfId="0" applyNumberFormat="1" applyFont="1" applyBorder="1" applyProtection="1"/>
    <xf numFmtId="164" fontId="1" fillId="0" borderId="0" xfId="0" applyNumberFormat="1" applyFont="1" applyBorder="1" applyProtection="1"/>
    <xf numFmtId="164" fontId="1" fillId="0" borderId="2" xfId="0" applyNumberFormat="1" applyFont="1" applyBorder="1" applyProtection="1"/>
    <xf numFmtId="37" fontId="1" fillId="0" borderId="3" xfId="0" applyFont="1" applyBorder="1"/>
    <xf numFmtId="37" fontId="1" fillId="0" borderId="4" xfId="0" applyFont="1" applyBorder="1"/>
    <xf numFmtId="37" fontId="1" fillId="0" borderId="2" xfId="0" applyFont="1" applyBorder="1" applyAlignment="1">
      <alignment horizontal="centerContinuous"/>
    </xf>
    <xf numFmtId="37" fontId="1" fillId="0" borderId="0" xfId="0" applyFont="1" applyBorder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37" fontId="1" fillId="0" borderId="3" xfId="0" applyFont="1" applyBorder="1" applyProtection="1"/>
    <xf numFmtId="37" fontId="1" fillId="0" borderId="5" xfId="0" applyFont="1" applyBorder="1" applyProtection="1"/>
    <xf numFmtId="37" fontId="1" fillId="0" borderId="3" xfId="0" applyNumberFormat="1" applyFont="1" applyBorder="1" applyProtection="1"/>
    <xf numFmtId="165" fontId="1" fillId="0" borderId="5" xfId="0" applyNumberFormat="1" applyFont="1" applyBorder="1" applyProtection="1"/>
    <xf numFmtId="37" fontId="1" fillId="0" borderId="3" xfId="0" applyFont="1" applyBorder="1" applyAlignment="1" applyProtection="1">
      <alignment horizontal="center"/>
    </xf>
    <xf numFmtId="37" fontId="1" fillId="0" borderId="6" xfId="0" applyFont="1" applyBorder="1" applyAlignment="1" applyProtection="1">
      <alignment horizontal="centerContinuous"/>
    </xf>
    <xf numFmtId="37" fontId="1" fillId="0" borderId="7" xfId="0" applyFont="1" applyBorder="1" applyAlignment="1">
      <alignment horizontal="centerContinuous"/>
    </xf>
    <xf numFmtId="37" fontId="1" fillId="0" borderId="1" xfId="0" applyFont="1" applyBorder="1" applyAlignment="1" applyProtection="1">
      <alignment horizontal="centerContinuous"/>
    </xf>
    <xf numFmtId="37" fontId="0" fillId="0" borderId="0" xfId="0" applyBorder="1" applyAlignment="1">
      <alignment horizontal="centerContinuous"/>
    </xf>
    <xf numFmtId="37" fontId="1" fillId="0" borderId="0" xfId="0" applyFont="1" applyBorder="1" applyAlignment="1">
      <alignment horizontal="centerContinuous"/>
    </xf>
    <xf numFmtId="37" fontId="1" fillId="0" borderId="4" xfId="0" applyNumberFormat="1" applyFont="1" applyBorder="1" applyProtection="1"/>
    <xf numFmtId="165" fontId="1" fillId="0" borderId="1" xfId="0" applyNumberFormat="1" applyFont="1" applyBorder="1" applyAlignment="1" applyProtection="1">
      <alignment horizontal="left"/>
    </xf>
    <xf numFmtId="165" fontId="1" fillId="0" borderId="8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Protection="1"/>
    <xf numFmtId="37" fontId="1" fillId="0" borderId="7" xfId="0" applyFont="1" applyBorder="1" applyAlignment="1" applyProtection="1">
      <alignment horizontal="centerContinuous"/>
    </xf>
    <xf numFmtId="37" fontId="1" fillId="0" borderId="9" xfId="0" applyFont="1" applyBorder="1" applyAlignment="1">
      <alignment horizontal="centerContinuous"/>
    </xf>
    <xf numFmtId="37" fontId="1" fillId="0" borderId="10" xfId="0" applyFont="1" applyBorder="1" applyAlignment="1" applyProtection="1">
      <alignment horizontal="centerContinuous"/>
    </xf>
    <xf numFmtId="37" fontId="1" fillId="0" borderId="11" xfId="0" applyFont="1" applyBorder="1" applyAlignment="1">
      <alignment horizontal="centerContinuous"/>
    </xf>
    <xf numFmtId="37" fontId="1" fillId="0" borderId="12" xfId="0" applyFont="1" applyBorder="1" applyAlignment="1">
      <alignment horizontal="centerContinuous"/>
    </xf>
    <xf numFmtId="37" fontId="1" fillId="0" borderId="6" xfId="0" applyFont="1" applyBorder="1"/>
    <xf numFmtId="37" fontId="1" fillId="0" borderId="7" xfId="0" applyFont="1" applyBorder="1"/>
    <xf numFmtId="37" fontId="1" fillId="0" borderId="13" xfId="0" applyFont="1" applyBorder="1" applyAlignment="1" applyProtection="1">
      <alignment horizontal="left"/>
    </xf>
    <xf numFmtId="37" fontId="0" fillId="0" borderId="7" xfId="0" applyBorder="1" applyAlignment="1">
      <alignment horizontal="centerContinuous"/>
    </xf>
    <xf numFmtId="37" fontId="0" fillId="0" borderId="1" xfId="0" applyBorder="1"/>
    <xf numFmtId="37" fontId="0" fillId="0" borderId="0" xfId="0" applyBorder="1"/>
    <xf numFmtId="37" fontId="0" fillId="0" borderId="2" xfId="0" applyBorder="1"/>
    <xf numFmtId="37" fontId="0" fillId="0" borderId="13" xfId="0" applyBorder="1"/>
    <xf numFmtId="37" fontId="0" fillId="0" borderId="3" xfId="0" applyBorder="1"/>
    <xf numFmtId="37" fontId="0" fillId="0" borderId="4" xfId="0" applyBorder="1"/>
    <xf numFmtId="37" fontId="1" fillId="0" borderId="14" xfId="0" applyFont="1" applyBorder="1" applyAlignment="1" applyProtection="1">
      <alignment horizontal="centerContinuous"/>
    </xf>
    <xf numFmtId="37" fontId="1" fillId="0" borderId="15" xfId="0" applyFont="1" applyBorder="1"/>
    <xf numFmtId="37" fontId="1" fillId="0" borderId="15" xfId="0" applyFont="1" applyBorder="1" applyAlignment="1" applyProtection="1">
      <alignment horizontal="left"/>
    </xf>
    <xf numFmtId="37" fontId="0" fillId="0" borderId="15" xfId="0" applyBorder="1"/>
    <xf numFmtId="37" fontId="0" fillId="0" borderId="16" xfId="0" applyBorder="1"/>
    <xf numFmtId="37" fontId="1" fillId="0" borderId="17" xfId="0" applyFont="1" applyBorder="1" applyAlignment="1" applyProtection="1">
      <alignment horizontal="centerContinuous"/>
    </xf>
    <xf numFmtId="37" fontId="1" fillId="0" borderId="15" xfId="0" applyFont="1" applyBorder="1" applyAlignment="1" applyProtection="1">
      <alignment horizontal="centerContinuous"/>
    </xf>
    <xf numFmtId="165" fontId="1" fillId="0" borderId="15" xfId="0" applyNumberFormat="1" applyFont="1" applyBorder="1" applyAlignment="1" applyProtection="1">
      <alignment horizontal="left"/>
    </xf>
    <xf numFmtId="166" fontId="1" fillId="0" borderId="2" xfId="0" applyNumberFormat="1" applyFont="1" applyBorder="1" applyProtection="1"/>
    <xf numFmtId="166" fontId="1" fillId="0" borderId="8" xfId="0" applyNumberFormat="1" applyFont="1" applyBorder="1" applyProtection="1"/>
    <xf numFmtId="166" fontId="1" fillId="0" borderId="0" xfId="0" applyNumberFormat="1" applyFont="1" applyBorder="1" applyProtection="1"/>
    <xf numFmtId="166" fontId="1" fillId="0" borderId="5" xfId="0" applyNumberFormat="1" applyFont="1" applyBorder="1" applyProtection="1"/>
    <xf numFmtId="166" fontId="1" fillId="0" borderId="3" xfId="0" applyNumberFormat="1" applyFont="1" applyBorder="1" applyProtection="1"/>
    <xf numFmtId="167" fontId="1" fillId="0" borderId="5" xfId="0" applyNumberFormat="1" applyFont="1" applyBorder="1" applyProtection="1"/>
    <xf numFmtId="167" fontId="1" fillId="0" borderId="8" xfId="0" applyNumberFormat="1" applyFont="1" applyBorder="1" applyProtection="1"/>
    <xf numFmtId="166" fontId="1" fillId="0" borderId="4" xfId="0" applyNumberFormat="1" applyFont="1" applyBorder="1" applyProtection="1"/>
    <xf numFmtId="166" fontId="1" fillId="0" borderId="5" xfId="0" applyNumberFormat="1" applyFont="1" applyBorder="1"/>
    <xf numFmtId="12" fontId="1" fillId="0" borderId="0" xfId="0" applyNumberFormat="1" applyFont="1" applyBorder="1" applyProtection="1"/>
    <xf numFmtId="12" fontId="1" fillId="0" borderId="2" xfId="0" applyNumberFormat="1" applyFont="1" applyBorder="1" applyProtection="1"/>
    <xf numFmtId="37" fontId="1" fillId="0" borderId="0" xfId="0" applyFont="1" applyBorder="1" applyAlignment="1" applyProtection="1">
      <alignment horizontal="centerContinuous"/>
    </xf>
    <xf numFmtId="37" fontId="1" fillId="0" borderId="18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left"/>
    </xf>
    <xf numFmtId="37" fontId="3" fillId="0" borderId="15" xfId="0" applyFont="1" applyBorder="1" applyAlignment="1" applyProtection="1">
      <alignment horizontal="left"/>
    </xf>
    <xf numFmtId="37" fontId="3" fillId="0" borderId="1" xfId="0" applyFont="1" applyBorder="1"/>
    <xf numFmtId="165" fontId="1" fillId="0" borderId="0" xfId="0" applyNumberFormat="1" applyFont="1" applyBorder="1" applyProtection="1"/>
    <xf numFmtId="165" fontId="1" fillId="0" borderId="2" xfId="0" applyNumberFormat="1" applyFont="1" applyBorder="1" applyProtection="1"/>
    <xf numFmtId="167" fontId="1" fillId="0" borderId="0" xfId="0" applyNumberFormat="1" applyFont="1" applyBorder="1" applyProtection="1"/>
    <xf numFmtId="167" fontId="1" fillId="0" borderId="2" xfId="0" applyNumberFormat="1" applyFont="1" applyBorder="1" applyProtection="1"/>
    <xf numFmtId="37" fontId="3" fillId="0" borderId="15" xfId="0" applyFont="1" applyBorder="1"/>
    <xf numFmtId="37" fontId="1" fillId="2" borderId="0" xfId="0" applyFont="1" applyFill="1" applyBorder="1" applyProtection="1"/>
    <xf numFmtId="37" fontId="1" fillId="3" borderId="3" xfId="0" applyFont="1" applyFill="1" applyBorder="1" applyProtection="1"/>
    <xf numFmtId="37" fontId="1" fillId="3" borderId="0" xfId="0" applyFont="1" applyFill="1" applyBorder="1" applyProtection="1"/>
    <xf numFmtId="12" fontId="1" fillId="3" borderId="0" xfId="0" applyNumberFormat="1" applyFont="1" applyFill="1" applyBorder="1" applyProtection="1"/>
    <xf numFmtId="37" fontId="1" fillId="4" borderId="0" xfId="0" applyFont="1" applyFill="1" applyBorder="1" applyProtection="1"/>
    <xf numFmtId="12" fontId="1" fillId="3" borderId="2" xfId="0" applyNumberFormat="1" applyFont="1" applyFill="1" applyBorder="1" applyProtection="1"/>
    <xf numFmtId="37" fontId="1" fillId="5" borderId="0" xfId="0" applyFont="1" applyFill="1" applyBorder="1" applyProtection="1"/>
    <xf numFmtId="166" fontId="1" fillId="5" borderId="0" xfId="0" applyNumberFormat="1" applyFont="1" applyFill="1" applyBorder="1" applyProtection="1"/>
    <xf numFmtId="166" fontId="1" fillId="5" borderId="2" xfId="0" applyNumberFormat="1" applyFont="1" applyFill="1" applyBorder="1" applyProtection="1"/>
    <xf numFmtId="37" fontId="1" fillId="6" borderId="3" xfId="0" applyFont="1" applyFill="1" applyBorder="1" applyProtection="1"/>
    <xf numFmtId="166" fontId="1" fillId="6" borderId="3" xfId="0" applyNumberFormat="1" applyFont="1" applyFill="1" applyBorder="1" applyProtection="1"/>
    <xf numFmtId="166" fontId="1" fillId="6" borderId="4" xfId="0" applyNumberFormat="1" applyFont="1" applyFill="1" applyBorder="1" applyProtection="1"/>
    <xf numFmtId="37" fontId="1" fillId="7" borderId="0" xfId="0" applyFont="1" applyFill="1" applyBorder="1" applyProtection="1"/>
    <xf numFmtId="166" fontId="1" fillId="8" borderId="0" xfId="0" applyNumberFormat="1" applyFont="1" applyFill="1" applyBorder="1" applyProtection="1"/>
    <xf numFmtId="166" fontId="1" fillId="8" borderId="2" xfId="0" applyNumberFormat="1" applyFont="1" applyFill="1" applyBorder="1" applyProtection="1"/>
    <xf numFmtId="37" fontId="1" fillId="8" borderId="3" xfId="0" applyNumberFormat="1" applyFont="1" applyFill="1" applyBorder="1" applyProtection="1"/>
    <xf numFmtId="37" fontId="1" fillId="8" borderId="4" xfId="0" applyNumberFormat="1" applyFont="1" applyFill="1" applyBorder="1" applyProtection="1"/>
    <xf numFmtId="37" fontId="1" fillId="9" borderId="3" xfId="0" applyFont="1" applyFill="1" applyBorder="1" applyProtection="1"/>
    <xf numFmtId="37" fontId="1" fillId="9" borderId="0" xfId="0" applyFont="1" applyFill="1" applyBorder="1" applyProtection="1"/>
    <xf numFmtId="37" fontId="3" fillId="0" borderId="0" xfId="0" quotePrefix="1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J71"/>
  <sheetViews>
    <sheetView workbookViewId="0"/>
  </sheetViews>
  <sheetFormatPr baseColWidth="10" defaultColWidth="9.625" defaultRowHeight="12.75" x14ac:dyDescent="0.2"/>
  <cols>
    <col min="1" max="1" width="21.5" style="1" customWidth="1"/>
    <col min="2" max="3" width="8.625" style="1" customWidth="1"/>
    <col min="4" max="5" width="9.875" style="1" customWidth="1"/>
    <col min="6" max="6" width="23.875" style="1" customWidth="1"/>
    <col min="7" max="10" width="9.375" style="1" customWidth="1"/>
    <col min="11" max="16384" width="9.625" style="1"/>
  </cols>
  <sheetData>
    <row r="1" spans="1:10" x14ac:dyDescent="0.2">
      <c r="A1" s="98" t="s">
        <v>70</v>
      </c>
    </row>
    <row r="2" spans="1:10" x14ac:dyDescent="0.2">
      <c r="A2" s="2"/>
    </row>
    <row r="4" spans="1:10" x14ac:dyDescent="0.2">
      <c r="A4"/>
      <c r="B4"/>
      <c r="C4"/>
      <c r="D4"/>
      <c r="E4"/>
    </row>
    <row r="5" spans="1:10" x14ac:dyDescent="0.2">
      <c r="A5" s="37" t="s">
        <v>0</v>
      </c>
      <c r="B5" s="38"/>
      <c r="C5" s="38"/>
      <c r="D5" s="38"/>
      <c r="E5" s="39"/>
    </row>
    <row r="6" spans="1:10" x14ac:dyDescent="0.2">
      <c r="A6" s="40"/>
      <c r="B6" s="41"/>
      <c r="C6" s="41"/>
      <c r="D6" s="35" t="s">
        <v>1</v>
      </c>
      <c r="E6" s="36"/>
    </row>
    <row r="7" spans="1:10" x14ac:dyDescent="0.2">
      <c r="A7" s="7"/>
      <c r="B7" s="4"/>
      <c r="C7" s="18" t="s">
        <v>2</v>
      </c>
      <c r="D7" s="18" t="s">
        <v>3</v>
      </c>
      <c r="E7" s="19" t="s">
        <v>4</v>
      </c>
    </row>
    <row r="8" spans="1:10" x14ac:dyDescent="0.2">
      <c r="A8" s="3" t="s">
        <v>5</v>
      </c>
      <c r="B8" s="4"/>
      <c r="C8" s="10">
        <v>70000</v>
      </c>
      <c r="D8" s="67">
        <v>0.7142857142857143</v>
      </c>
      <c r="E8" s="68">
        <v>0.42857142857142855</v>
      </c>
    </row>
    <row r="9" spans="1:10" x14ac:dyDescent="0.2">
      <c r="A9" s="3" t="s">
        <v>6</v>
      </c>
      <c r="B9" s="4"/>
      <c r="C9" s="10">
        <v>460000</v>
      </c>
      <c r="D9" s="11"/>
      <c r="E9" s="12"/>
    </row>
    <row r="10" spans="1:10" x14ac:dyDescent="0.2">
      <c r="A10" s="3" t="s">
        <v>7</v>
      </c>
      <c r="B10" s="4"/>
      <c r="C10" s="10">
        <v>450000</v>
      </c>
      <c r="D10" s="11"/>
      <c r="E10" s="12"/>
    </row>
    <row r="11" spans="1:10" x14ac:dyDescent="0.2">
      <c r="A11" s="3" t="s">
        <v>8</v>
      </c>
      <c r="B11" s="4"/>
      <c r="C11" s="10">
        <v>80000</v>
      </c>
      <c r="D11" s="67">
        <v>0.75</v>
      </c>
      <c r="E11" s="68">
        <v>0.625</v>
      </c>
    </row>
    <row r="12" spans="1:10" x14ac:dyDescent="0.2">
      <c r="A12" s="7"/>
      <c r="B12" s="10" t="str">
        <f>IF(C8+C9&lt;&gt;C10+C11,"******ERROR IN DATA TABLE******","COSTS")</f>
        <v>COSTS</v>
      </c>
      <c r="C12" s="4"/>
      <c r="D12" s="4"/>
      <c r="E12" s="5"/>
    </row>
    <row r="13" spans="1:10" x14ac:dyDescent="0.2">
      <c r="A13" s="3" t="s">
        <v>9</v>
      </c>
      <c r="B13" s="4"/>
      <c r="C13" s="4"/>
      <c r="D13" s="60">
        <v>35000</v>
      </c>
      <c r="E13" s="58">
        <v>17000</v>
      </c>
    </row>
    <row r="14" spans="1:10" x14ac:dyDescent="0.2">
      <c r="A14" s="42" t="s">
        <v>10</v>
      </c>
      <c r="B14" s="15"/>
      <c r="C14" s="15"/>
      <c r="D14" s="62">
        <v>391000</v>
      </c>
      <c r="E14" s="65">
        <v>282000</v>
      </c>
    </row>
    <row r="15" spans="1:10" x14ac:dyDescent="0.2">
      <c r="A15"/>
      <c r="B15"/>
      <c r="C15"/>
      <c r="D15"/>
      <c r="E15"/>
    </row>
    <row r="16" spans="1:10" x14ac:dyDescent="0.2">
      <c r="A16" s="37" t="s">
        <v>11</v>
      </c>
      <c r="B16" s="38"/>
      <c r="C16" s="38"/>
      <c r="D16" s="38"/>
      <c r="E16" s="38"/>
      <c r="F16" s="50" t="s">
        <v>12</v>
      </c>
      <c r="G16" s="38"/>
      <c r="H16" s="38"/>
      <c r="I16" s="38"/>
      <c r="J16" s="39"/>
    </row>
    <row r="17" spans="1:10" x14ac:dyDescent="0.2">
      <c r="A17" s="7"/>
      <c r="B17" s="4"/>
      <c r="C17" s="4"/>
      <c r="D17" s="4"/>
      <c r="E17" s="4"/>
      <c r="F17" s="51"/>
      <c r="G17" s="4"/>
      <c r="H17" s="4"/>
      <c r="I17" s="4"/>
      <c r="J17" s="5"/>
    </row>
    <row r="18" spans="1:10" x14ac:dyDescent="0.2">
      <c r="A18" s="3" t="s">
        <v>13</v>
      </c>
      <c r="B18" s="4"/>
      <c r="C18" s="4"/>
      <c r="F18" s="52" t="s">
        <v>13</v>
      </c>
      <c r="G18" s="4"/>
      <c r="H18" s="4"/>
      <c r="I18" s="4"/>
      <c r="J18" s="5"/>
    </row>
    <row r="19" spans="1:10" x14ac:dyDescent="0.2">
      <c r="A19" s="3" t="s">
        <v>14</v>
      </c>
      <c r="B19" s="4"/>
      <c r="C19" s="18" t="s">
        <v>2</v>
      </c>
      <c r="E19" s="4"/>
      <c r="F19" s="52" t="s">
        <v>14</v>
      </c>
      <c r="G19" s="4"/>
      <c r="H19" s="4"/>
      <c r="I19" s="18" t="s">
        <v>2</v>
      </c>
      <c r="J19" s="5"/>
    </row>
    <row r="20" spans="1:10" x14ac:dyDescent="0.2">
      <c r="A20" s="3" t="s">
        <v>15</v>
      </c>
      <c r="B20" s="4"/>
      <c r="C20" s="10">
        <f>C8</f>
        <v>70000</v>
      </c>
      <c r="E20" s="4"/>
      <c r="F20" s="52" t="s">
        <v>15</v>
      </c>
      <c r="G20" s="4"/>
      <c r="H20" s="4"/>
      <c r="I20" s="10">
        <f>C8</f>
        <v>70000</v>
      </c>
      <c r="J20" s="5"/>
    </row>
    <row r="21" spans="1:10" x14ac:dyDescent="0.2">
      <c r="A21" s="3" t="s">
        <v>16</v>
      </c>
      <c r="B21" s="4"/>
      <c r="C21" s="20">
        <f>C9</f>
        <v>460000</v>
      </c>
      <c r="E21" s="4"/>
      <c r="F21" s="52" t="s">
        <v>16</v>
      </c>
      <c r="G21" s="4"/>
      <c r="H21" s="4"/>
      <c r="I21" s="20">
        <f>C9</f>
        <v>460000</v>
      </c>
      <c r="J21" s="5"/>
    </row>
    <row r="22" spans="1:10" ht="13.5" thickBot="1" x14ac:dyDescent="0.25">
      <c r="A22" s="3" t="s">
        <v>17</v>
      </c>
      <c r="B22" s="4"/>
      <c r="C22" s="21">
        <f>SUM(C20:C21)</f>
        <v>530000</v>
      </c>
      <c r="E22" s="4"/>
      <c r="F22" s="52" t="s">
        <v>17</v>
      </c>
      <c r="G22" s="4"/>
      <c r="H22" s="4"/>
      <c r="I22" s="21">
        <f>SUM(I20:I21)</f>
        <v>530000</v>
      </c>
      <c r="J22" s="5"/>
    </row>
    <row r="23" spans="1:10" ht="13.5" thickTop="1" x14ac:dyDescent="0.2">
      <c r="A23" s="44"/>
      <c r="B23"/>
      <c r="C23"/>
      <c r="E23"/>
      <c r="F23" s="53"/>
      <c r="G23" s="45"/>
      <c r="H23" s="45"/>
      <c r="I23" s="45"/>
      <c r="J23" s="46"/>
    </row>
    <row r="24" spans="1:10" x14ac:dyDescent="0.2">
      <c r="A24" s="3" t="s">
        <v>18</v>
      </c>
      <c r="B24" s="4"/>
      <c r="C24" s="4"/>
      <c r="D24"/>
      <c r="E24"/>
      <c r="F24" s="52" t="s">
        <v>18</v>
      </c>
      <c r="G24" s="4"/>
      <c r="H24" s="4"/>
      <c r="I24" s="4"/>
      <c r="J24" s="5"/>
    </row>
    <row r="25" spans="1:10" x14ac:dyDescent="0.2">
      <c r="A25" s="3" t="s">
        <v>19</v>
      </c>
      <c r="B25" s="4"/>
      <c r="C25" s="10">
        <f>C10</f>
        <v>450000</v>
      </c>
      <c r="D25"/>
      <c r="E25"/>
      <c r="F25" s="52" t="s">
        <v>20</v>
      </c>
      <c r="G25" s="4"/>
      <c r="H25" s="4"/>
      <c r="I25" s="10">
        <f>C8</f>
        <v>70000</v>
      </c>
      <c r="J25" s="5"/>
    </row>
    <row r="26" spans="1:10" x14ac:dyDescent="0.2">
      <c r="A26" s="3" t="s">
        <v>21</v>
      </c>
      <c r="B26" s="4"/>
      <c r="C26" s="20">
        <f>C11</f>
        <v>80000</v>
      </c>
      <c r="D26"/>
      <c r="E26"/>
      <c r="F26" s="52" t="s">
        <v>22</v>
      </c>
      <c r="G26" s="4"/>
      <c r="H26" s="4"/>
      <c r="I26" s="10">
        <f>C9-C11</f>
        <v>380000</v>
      </c>
      <c r="J26" s="5"/>
    </row>
    <row r="27" spans="1:10" x14ac:dyDescent="0.2">
      <c r="A27" s="7"/>
      <c r="B27" s="4"/>
      <c r="C27" s="6"/>
      <c r="D27"/>
      <c r="E27"/>
      <c r="F27" s="52" t="s">
        <v>23</v>
      </c>
      <c r="G27" s="4"/>
      <c r="H27" s="4"/>
      <c r="I27" s="20">
        <f>C11</f>
        <v>80000</v>
      </c>
      <c r="J27" s="5"/>
    </row>
    <row r="28" spans="1:10" ht="13.5" thickBot="1" x14ac:dyDescent="0.25">
      <c r="A28" s="3" t="s">
        <v>24</v>
      </c>
      <c r="B28" s="4"/>
      <c r="C28" s="21">
        <f>SUM(C25:C26)</f>
        <v>530000</v>
      </c>
      <c r="D28"/>
      <c r="E28"/>
      <c r="F28" s="52" t="s">
        <v>24</v>
      </c>
      <c r="G28" s="4"/>
      <c r="H28" s="4"/>
      <c r="I28" s="21">
        <f>SUM(I25:I27)</f>
        <v>530000</v>
      </c>
      <c r="J28" s="5"/>
    </row>
    <row r="29" spans="1:10" ht="13.5" thickTop="1" x14ac:dyDescent="0.2">
      <c r="A29" s="44"/>
      <c r="B29"/>
      <c r="C29"/>
      <c r="D29"/>
      <c r="E29"/>
      <c r="F29" s="54"/>
      <c r="G29" s="48"/>
      <c r="H29" s="48"/>
      <c r="I29" s="48"/>
      <c r="J29" s="49"/>
    </row>
    <row r="30" spans="1:10" x14ac:dyDescent="0.2">
      <c r="A30" s="25" t="s">
        <v>25</v>
      </c>
      <c r="B30" s="43"/>
      <c r="C30" s="26"/>
      <c r="D30" s="26"/>
      <c r="E30" s="36"/>
      <c r="F30" s="55" t="s">
        <v>26</v>
      </c>
      <c r="G30" s="43"/>
      <c r="H30" s="26"/>
      <c r="I30" s="26"/>
      <c r="J30" s="36"/>
    </row>
    <row r="31" spans="1:10" x14ac:dyDescent="0.2">
      <c r="A31" s="27" t="s">
        <v>27</v>
      </c>
      <c r="B31" s="29"/>
      <c r="C31" s="29"/>
      <c r="D31" s="29"/>
      <c r="E31" s="17"/>
      <c r="F31" s="56" t="s">
        <v>27</v>
      </c>
      <c r="G31" s="28"/>
      <c r="H31" s="29"/>
      <c r="I31" s="29"/>
      <c r="J31" s="17"/>
    </row>
    <row r="32" spans="1:10" x14ac:dyDescent="0.2">
      <c r="A32" s="27" t="s">
        <v>28</v>
      </c>
      <c r="B32" s="28"/>
      <c r="C32" s="29"/>
      <c r="D32" s="29"/>
      <c r="E32" s="17"/>
      <c r="F32" s="56" t="s">
        <v>29</v>
      </c>
      <c r="G32" s="28"/>
      <c r="H32" s="29"/>
      <c r="I32" s="29"/>
      <c r="J32" s="17"/>
    </row>
    <row r="33" spans="1:10" x14ac:dyDescent="0.2">
      <c r="A33" s="27" t="s">
        <v>30</v>
      </c>
      <c r="B33" s="69"/>
      <c r="C33" s="69"/>
      <c r="D33" s="69"/>
      <c r="E33" s="70"/>
      <c r="F33" s="56" t="s">
        <v>31</v>
      </c>
      <c r="G33" s="28"/>
      <c r="H33" s="29"/>
      <c r="I33" s="29"/>
      <c r="J33" s="17"/>
    </row>
    <row r="34" spans="1:10" x14ac:dyDescent="0.2">
      <c r="A34" s="27"/>
      <c r="B34" s="28"/>
      <c r="C34" s="29"/>
      <c r="D34" s="29"/>
      <c r="E34" s="17"/>
      <c r="F34" s="56"/>
      <c r="G34" s="28"/>
      <c r="H34" s="29"/>
      <c r="I34" s="29"/>
      <c r="J34" s="17"/>
    </row>
    <row r="35" spans="1:10" x14ac:dyDescent="0.2">
      <c r="A35" s="71" t="s">
        <v>32</v>
      </c>
      <c r="B35" s="28"/>
      <c r="C35" s="29"/>
      <c r="D35" s="29"/>
      <c r="E35" s="17"/>
      <c r="F35" s="72" t="s">
        <v>32</v>
      </c>
      <c r="G35" s="28"/>
      <c r="H35" s="29"/>
      <c r="I35" s="29"/>
      <c r="J35" s="17"/>
    </row>
    <row r="36" spans="1:10" x14ac:dyDescent="0.2">
      <c r="A36" s="7"/>
      <c r="B36" s="4"/>
      <c r="C36" s="4"/>
      <c r="D36" s="4"/>
      <c r="E36" s="5"/>
      <c r="F36" s="51"/>
      <c r="G36" s="4"/>
      <c r="H36" s="4"/>
      <c r="I36" s="4"/>
      <c r="J36" s="5"/>
    </row>
    <row r="37" spans="1:10" x14ac:dyDescent="0.2">
      <c r="A37" s="3" t="s">
        <v>33</v>
      </c>
      <c r="B37" s="18" t="s">
        <v>3</v>
      </c>
      <c r="C37" s="18" t="s">
        <v>4</v>
      </c>
      <c r="D37" s="4"/>
      <c r="E37" s="19" t="s">
        <v>34</v>
      </c>
      <c r="F37" s="52" t="s">
        <v>33</v>
      </c>
      <c r="G37" s="18" t="s">
        <v>3</v>
      </c>
      <c r="H37" s="18" t="s">
        <v>4</v>
      </c>
      <c r="I37" s="4"/>
      <c r="J37" s="19" t="s">
        <v>34</v>
      </c>
    </row>
    <row r="38" spans="1:10" x14ac:dyDescent="0.2">
      <c r="A38"/>
      <c r="B38"/>
      <c r="C38"/>
      <c r="D38" s="4"/>
      <c r="E38" s="5"/>
      <c r="F38" s="52" t="s">
        <v>35</v>
      </c>
      <c r="G38" s="10"/>
      <c r="H38" s="10"/>
      <c r="I38" s="4"/>
      <c r="J38" s="5"/>
    </row>
    <row r="39" spans="1:10" x14ac:dyDescent="0.2">
      <c r="A39" s="3" t="s">
        <v>36</v>
      </c>
      <c r="B39" s="10"/>
      <c r="C39" s="10"/>
      <c r="D39" s="4"/>
      <c r="E39" s="5"/>
      <c r="F39" s="52" t="s">
        <v>37</v>
      </c>
      <c r="G39" s="10"/>
      <c r="H39" s="10"/>
      <c r="I39" s="4"/>
      <c r="J39" s="5"/>
    </row>
    <row r="40" spans="1:10" x14ac:dyDescent="0.2">
      <c r="A40" s="3" t="s">
        <v>38</v>
      </c>
      <c r="B40" s="20"/>
      <c r="C40" s="20"/>
      <c r="D40" s="4"/>
      <c r="E40" s="5"/>
      <c r="F40" s="52" t="s">
        <v>38</v>
      </c>
      <c r="G40" s="20"/>
      <c r="H40" s="20"/>
      <c r="I40" s="4"/>
      <c r="J40" s="5"/>
    </row>
    <row r="41" spans="1:10" ht="13.5" thickBot="1" x14ac:dyDescent="0.25">
      <c r="A41" s="3" t="s">
        <v>39</v>
      </c>
      <c r="B41" s="21">
        <f>B39+B40</f>
        <v>0</v>
      </c>
      <c r="C41" s="21">
        <f>C39+C40</f>
        <v>0</v>
      </c>
      <c r="D41" s="4"/>
      <c r="E41" s="5"/>
      <c r="F41" s="52" t="s">
        <v>39</v>
      </c>
      <c r="G41" s="21">
        <f>SUM(G38:G40)</f>
        <v>0</v>
      </c>
      <c r="H41" s="21">
        <f>SUM(H38:H40)</f>
        <v>0</v>
      </c>
      <c r="I41" s="4"/>
      <c r="J41" s="5"/>
    </row>
    <row r="42" spans="1:10" ht="13.5" thickTop="1" x14ac:dyDescent="0.2">
      <c r="A42" s="7"/>
      <c r="B42" s="9"/>
      <c r="C42" s="9"/>
      <c r="D42" s="4"/>
      <c r="E42" s="5"/>
      <c r="F42" s="53"/>
      <c r="G42" s="45"/>
      <c r="H42" s="45"/>
      <c r="I42" s="4"/>
      <c r="J42" s="5"/>
    </row>
    <row r="43" spans="1:10" x14ac:dyDescent="0.2">
      <c r="A43" s="73" t="s">
        <v>40</v>
      </c>
      <c r="B43" s="9"/>
      <c r="C43" s="9"/>
      <c r="D43" s="4"/>
      <c r="E43" s="5"/>
      <c r="F43" s="73" t="s">
        <v>40</v>
      </c>
      <c r="G43" s="45"/>
      <c r="H43" s="45"/>
      <c r="I43" s="4"/>
      <c r="J43" s="5"/>
    </row>
    <row r="44" spans="1:10" x14ac:dyDescent="0.2">
      <c r="A44" s="3" t="s">
        <v>41</v>
      </c>
      <c r="B44" s="4"/>
      <c r="C44" s="4"/>
      <c r="D44" s="4"/>
      <c r="E44" s="5"/>
      <c r="F44" s="52" t="s">
        <v>41</v>
      </c>
      <c r="G44" s="4"/>
      <c r="H44" s="4"/>
      <c r="I44" s="4"/>
      <c r="J44" s="5"/>
    </row>
    <row r="45" spans="1:10" x14ac:dyDescent="0.2">
      <c r="A45" s="3" t="s">
        <v>35</v>
      </c>
      <c r="B45" s="10">
        <f>D$13</f>
        <v>35000</v>
      </c>
      <c r="C45" s="10">
        <f>E$13</f>
        <v>17000</v>
      </c>
      <c r="D45" s="4"/>
      <c r="E45" s="58">
        <f>B45+C45</f>
        <v>52000</v>
      </c>
      <c r="F45" s="51"/>
      <c r="G45" s="4"/>
      <c r="H45" s="4"/>
      <c r="I45" s="4"/>
      <c r="J45" s="14"/>
    </row>
    <row r="46" spans="1:10" x14ac:dyDescent="0.2">
      <c r="A46" s="3" t="s">
        <v>42</v>
      </c>
      <c r="B46" s="20">
        <f>D$14</f>
        <v>391000</v>
      </c>
      <c r="C46" s="20">
        <f>E$14</f>
        <v>282000</v>
      </c>
      <c r="D46" s="4"/>
      <c r="E46" s="30">
        <f>B46+C46</f>
        <v>673000</v>
      </c>
      <c r="F46" s="52" t="s">
        <v>42</v>
      </c>
      <c r="G46" s="62">
        <f>D$14</f>
        <v>391000</v>
      </c>
      <c r="H46" s="62">
        <f>E$14</f>
        <v>282000</v>
      </c>
      <c r="I46" s="4"/>
      <c r="J46" s="65">
        <f>G46+H46</f>
        <v>673000</v>
      </c>
    </row>
    <row r="47" spans="1:10" ht="13.5" thickBot="1" x14ac:dyDescent="0.25">
      <c r="A47" s="3" t="s">
        <v>43</v>
      </c>
      <c r="B47" s="21">
        <f>SUM(B45:B46)</f>
        <v>426000</v>
      </c>
      <c r="C47" s="21">
        <f>SUM(C45:C46)</f>
        <v>299000</v>
      </c>
      <c r="D47" s="4"/>
      <c r="E47" s="59">
        <f>SUM(B47:C47)</f>
        <v>725000</v>
      </c>
      <c r="F47" s="52" t="s">
        <v>43</v>
      </c>
      <c r="G47" s="61">
        <f>D$14</f>
        <v>391000</v>
      </c>
      <c r="H47" s="61">
        <f>E$14</f>
        <v>282000</v>
      </c>
      <c r="I47" s="4"/>
      <c r="J47" s="59">
        <f>SUM(G47:H47)</f>
        <v>673000</v>
      </c>
    </row>
    <row r="48" spans="1:10" ht="14.25" thickTop="1" thickBot="1" x14ac:dyDescent="0.25">
      <c r="A48" s="31" t="s">
        <v>44</v>
      </c>
      <c r="B48" s="23"/>
      <c r="C48" s="23"/>
      <c r="D48" s="4"/>
      <c r="E48" s="32"/>
      <c r="F48" s="57" t="s">
        <v>45</v>
      </c>
      <c r="G48" s="63"/>
      <c r="H48" s="63"/>
      <c r="I48" s="4"/>
      <c r="J48" s="64">
        <f>G48+H48</f>
        <v>0</v>
      </c>
    </row>
    <row r="49" spans="1:10" ht="13.5" thickTop="1" x14ac:dyDescent="0.2">
      <c r="A49" s="31"/>
      <c r="B49" s="74"/>
      <c r="C49" s="74"/>
      <c r="D49" s="4"/>
      <c r="E49" s="75"/>
      <c r="F49" s="57"/>
      <c r="G49" s="76"/>
      <c r="H49" s="76"/>
      <c r="I49" s="4"/>
      <c r="J49" s="77"/>
    </row>
    <row r="50" spans="1:10" x14ac:dyDescent="0.2">
      <c r="A50" s="78" t="s">
        <v>46</v>
      </c>
      <c r="B50" s="45"/>
      <c r="C50" s="45"/>
      <c r="D50" s="45"/>
      <c r="E50" s="46"/>
      <c r="F50" s="78" t="s">
        <v>46</v>
      </c>
      <c r="G50" s="45"/>
      <c r="H50" s="45"/>
      <c r="I50" s="45"/>
      <c r="J50" s="46"/>
    </row>
    <row r="51" spans="1:10" x14ac:dyDescent="0.2">
      <c r="A51" s="7"/>
      <c r="B51" s="4"/>
      <c r="C51" s="4"/>
      <c r="D51" s="4"/>
      <c r="E51" s="5"/>
      <c r="F51" s="51"/>
      <c r="G51" s="18" t="s">
        <v>3</v>
      </c>
      <c r="H51" s="18" t="s">
        <v>4</v>
      </c>
      <c r="I51" s="4"/>
      <c r="J51" s="5"/>
    </row>
    <row r="52" spans="1:10" x14ac:dyDescent="0.2">
      <c r="A52" s="3"/>
      <c r="B52" s="24" t="s">
        <v>2</v>
      </c>
      <c r="C52" s="4"/>
      <c r="D52" s="24" t="s">
        <v>47</v>
      </c>
      <c r="E52" s="5"/>
      <c r="F52" s="52"/>
      <c r="G52" s="24" t="s">
        <v>48</v>
      </c>
      <c r="H52" s="24" t="s">
        <v>49</v>
      </c>
      <c r="I52" s="24" t="s">
        <v>47</v>
      </c>
      <c r="J52" s="5"/>
    </row>
    <row r="53" spans="1:10" x14ac:dyDescent="0.2">
      <c r="A53" s="3" t="s">
        <v>50</v>
      </c>
      <c r="B53" s="9"/>
      <c r="C53" s="4"/>
      <c r="D53" s="9"/>
      <c r="E53" s="5"/>
      <c r="F53" s="52" t="s">
        <v>50</v>
      </c>
      <c r="G53" s="9"/>
      <c r="H53" s="9"/>
      <c r="I53" s="9"/>
      <c r="J53" s="5"/>
    </row>
    <row r="54" spans="1:10" x14ac:dyDescent="0.2">
      <c r="A54" s="3" t="s">
        <v>35</v>
      </c>
      <c r="B54" s="10">
        <f>C8</f>
        <v>70000</v>
      </c>
      <c r="C54" s="4"/>
      <c r="D54" s="60">
        <f>E45</f>
        <v>52000</v>
      </c>
      <c r="E54" s="5"/>
      <c r="F54" s="52" t="s">
        <v>35</v>
      </c>
      <c r="G54" s="10">
        <f>G38</f>
        <v>0</v>
      </c>
      <c r="H54" s="10">
        <f>H38</f>
        <v>0</v>
      </c>
      <c r="I54" s="60">
        <f>D13+E13</f>
        <v>52000</v>
      </c>
      <c r="J54" s="5"/>
    </row>
    <row r="55" spans="1:10" x14ac:dyDescent="0.2">
      <c r="A55" s="3" t="s">
        <v>51</v>
      </c>
      <c r="B55" s="20">
        <f>C9</f>
        <v>460000</v>
      </c>
      <c r="C55" s="4"/>
      <c r="D55" s="22">
        <f>E46</f>
        <v>673000</v>
      </c>
      <c r="E55" s="5"/>
      <c r="F55" s="52" t="s">
        <v>52</v>
      </c>
      <c r="G55" s="20">
        <f>G41-G38</f>
        <v>0</v>
      </c>
      <c r="H55" s="20">
        <f>H41-H38</f>
        <v>0</v>
      </c>
      <c r="I55" s="22">
        <f>J47</f>
        <v>673000</v>
      </c>
      <c r="J55" s="5"/>
    </row>
    <row r="56" spans="1:10" ht="13.5" thickBot="1" x14ac:dyDescent="0.25">
      <c r="A56" s="3" t="s">
        <v>53</v>
      </c>
      <c r="B56" s="21">
        <f>B54+B55</f>
        <v>530000</v>
      </c>
      <c r="C56" s="4"/>
      <c r="D56" s="61">
        <f>D54+D55</f>
        <v>725000</v>
      </c>
      <c r="E56" s="5"/>
      <c r="F56" s="52" t="s">
        <v>54</v>
      </c>
      <c r="G56" s="21">
        <f>G54+G55</f>
        <v>0</v>
      </c>
      <c r="H56" s="21">
        <f>H54+H55</f>
        <v>0</v>
      </c>
      <c r="I56" s="61">
        <f>SUM(I54:I55)</f>
        <v>725000</v>
      </c>
      <c r="J56" s="5"/>
    </row>
    <row r="57" spans="1:10" ht="13.5" thickTop="1" x14ac:dyDescent="0.2">
      <c r="A57" s="7"/>
      <c r="B57" s="9"/>
      <c r="C57" s="4"/>
      <c r="D57" s="33"/>
      <c r="E57" s="5"/>
      <c r="F57" s="53"/>
      <c r="G57" s="45"/>
      <c r="H57" s="45"/>
      <c r="I57" s="45"/>
      <c r="J57" s="46"/>
    </row>
    <row r="58" spans="1:10" x14ac:dyDescent="0.2">
      <c r="A58" s="3" t="s">
        <v>55</v>
      </c>
      <c r="B58" s="4"/>
      <c r="C58" s="4"/>
      <c r="D58" s="13"/>
      <c r="E58" s="5"/>
      <c r="F58" s="52" t="s">
        <v>55</v>
      </c>
      <c r="G58" s="4"/>
      <c r="H58" s="4"/>
      <c r="I58" s="4"/>
      <c r="J58" s="5"/>
    </row>
    <row r="59" spans="1:10" x14ac:dyDescent="0.2">
      <c r="A59" s="3" t="s">
        <v>56</v>
      </c>
      <c r="B59" s="10">
        <f>C10</f>
        <v>450000</v>
      </c>
      <c r="C59" s="13"/>
      <c r="D59" s="60"/>
      <c r="E59" s="5"/>
      <c r="F59" s="52" t="s">
        <v>57</v>
      </c>
      <c r="G59" s="4"/>
      <c r="H59" s="34"/>
      <c r="I59" s="4"/>
      <c r="J59" s="5"/>
    </row>
    <row r="60" spans="1:10" x14ac:dyDescent="0.2">
      <c r="A60" s="3" t="s">
        <v>38</v>
      </c>
      <c r="B60" s="10">
        <f>C11</f>
        <v>80000</v>
      </c>
      <c r="C60" s="13"/>
      <c r="D60" s="13"/>
      <c r="E60" s="5"/>
      <c r="F60" s="52" t="s">
        <v>58</v>
      </c>
      <c r="G60" s="4"/>
      <c r="H60" s="13"/>
      <c r="I60" s="60">
        <f>D13+E13</f>
        <v>52000</v>
      </c>
      <c r="J60" s="5"/>
    </row>
    <row r="61" spans="1:10" x14ac:dyDescent="0.2">
      <c r="A61" s="3" t="s">
        <v>59</v>
      </c>
      <c r="B61" s="4"/>
      <c r="C61" s="60"/>
      <c r="D61" s="13"/>
      <c r="E61" s="5"/>
      <c r="F61" s="52" t="s">
        <v>60</v>
      </c>
      <c r="G61" s="10">
        <f>G54</f>
        <v>0</v>
      </c>
      <c r="H61" s="10">
        <f>H54</f>
        <v>0</v>
      </c>
      <c r="I61" s="22"/>
      <c r="J61" s="5"/>
    </row>
    <row r="62" spans="1:10" x14ac:dyDescent="0.2">
      <c r="A62" s="3" t="s">
        <v>61</v>
      </c>
      <c r="B62" s="4"/>
      <c r="C62" s="22"/>
      <c r="D62" s="13"/>
      <c r="E62" s="5"/>
      <c r="F62" s="52" t="s">
        <v>62</v>
      </c>
      <c r="G62" s="8" t="s">
        <v>63</v>
      </c>
      <c r="H62" s="4"/>
      <c r="I62" s="34">
        <f>SUM(I60:I61)</f>
        <v>52000</v>
      </c>
      <c r="J62" s="5"/>
    </row>
    <row r="63" spans="1:10" x14ac:dyDescent="0.2">
      <c r="A63" s="3" t="s">
        <v>64</v>
      </c>
      <c r="B63" s="15"/>
      <c r="C63" s="9"/>
      <c r="D63" s="22"/>
      <c r="E63" s="5"/>
      <c r="F63" s="52" t="s">
        <v>65</v>
      </c>
      <c r="G63" s="10">
        <f>G39</f>
        <v>0</v>
      </c>
      <c r="H63" s="10">
        <f>H39</f>
        <v>0</v>
      </c>
      <c r="I63" s="22"/>
      <c r="J63" s="5"/>
    </row>
    <row r="64" spans="1:10" ht="13.5" thickBot="1" x14ac:dyDescent="0.25">
      <c r="A64" s="3" t="s">
        <v>66</v>
      </c>
      <c r="B64" s="21">
        <f>B59+B60</f>
        <v>530000</v>
      </c>
      <c r="C64" s="13"/>
      <c r="D64" s="61"/>
      <c r="E64" s="5"/>
      <c r="F64" s="52" t="s">
        <v>67</v>
      </c>
      <c r="G64" s="4"/>
      <c r="H64" s="4"/>
      <c r="I64" s="62"/>
      <c r="J64" s="5"/>
    </row>
    <row r="65" spans="1:10" ht="13.5" thickTop="1" x14ac:dyDescent="0.2">
      <c r="A65" s="47"/>
      <c r="B65" s="48"/>
      <c r="C65" s="48"/>
      <c r="D65" s="48"/>
      <c r="E65" s="16"/>
      <c r="F65" s="52" t="s">
        <v>68</v>
      </c>
      <c r="G65" s="4"/>
      <c r="H65" s="4"/>
      <c r="I65" s="60"/>
      <c r="J65" s="5"/>
    </row>
    <row r="66" spans="1:10" x14ac:dyDescent="0.2">
      <c r="A66"/>
      <c r="B66"/>
      <c r="C66"/>
      <c r="D66"/>
      <c r="E66" s="4"/>
      <c r="F66" s="52" t="s">
        <v>59</v>
      </c>
      <c r="G66" s="10">
        <f>G40</f>
        <v>0</v>
      </c>
      <c r="H66" s="4"/>
      <c r="I66" s="60"/>
      <c r="J66" s="5"/>
    </row>
    <row r="67" spans="1:10" x14ac:dyDescent="0.2">
      <c r="A67"/>
      <c r="B67"/>
      <c r="C67"/>
      <c r="D67"/>
      <c r="E67" s="4"/>
      <c r="F67" s="52" t="s">
        <v>61</v>
      </c>
      <c r="G67" s="4"/>
      <c r="H67" s="10">
        <f>H40</f>
        <v>0</v>
      </c>
      <c r="I67" s="22"/>
      <c r="J67" s="5"/>
    </row>
    <row r="68" spans="1:10" x14ac:dyDescent="0.2">
      <c r="A68" s="7"/>
      <c r="B68" s="9"/>
      <c r="C68" s="4"/>
      <c r="D68" s="9"/>
      <c r="E68" s="4"/>
      <c r="F68" s="52" t="s">
        <v>69</v>
      </c>
      <c r="G68" s="15"/>
      <c r="H68" s="15"/>
      <c r="I68" s="22"/>
      <c r="J68" s="5"/>
    </row>
    <row r="69" spans="1:10" ht="13.5" thickBot="1" x14ac:dyDescent="0.25">
      <c r="A69" s="7"/>
      <c r="B69" s="4"/>
      <c r="C69" s="4"/>
      <c r="D69" s="4"/>
      <c r="E69" s="4"/>
      <c r="F69" s="52" t="s">
        <v>66</v>
      </c>
      <c r="G69" s="21">
        <f>SUM(G61:G67)</f>
        <v>0</v>
      </c>
      <c r="H69" s="21">
        <f>SUM(H61:H67)</f>
        <v>0</v>
      </c>
      <c r="I69" s="66"/>
      <c r="J69" s="5"/>
    </row>
    <row r="70" spans="1:10" ht="13.5" thickTop="1" x14ac:dyDescent="0.2">
      <c r="A70"/>
      <c r="B70"/>
      <c r="C70"/>
      <c r="D70"/>
      <c r="E70"/>
      <c r="F70" s="54"/>
      <c r="G70" s="48"/>
      <c r="H70" s="48"/>
      <c r="I70" s="48"/>
      <c r="J70" s="49"/>
    </row>
    <row r="71" spans="1:10" x14ac:dyDescent="0.2">
      <c r="A71"/>
      <c r="B71"/>
      <c r="C71"/>
      <c r="D71"/>
      <c r="E71"/>
      <c r="F71"/>
      <c r="G71"/>
      <c r="H71"/>
      <c r="I71"/>
      <c r="J71"/>
    </row>
  </sheetData>
  <printOptions headings="1"/>
  <pageMargins left="0.34" right="0.47" top="0.25" bottom="0.2" header="0.25" footer="0.2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J71"/>
  <sheetViews>
    <sheetView tabSelected="1" workbookViewId="0">
      <selection activeCell="A3" sqref="A3"/>
    </sheetView>
  </sheetViews>
  <sheetFormatPr baseColWidth="10" defaultColWidth="9.625" defaultRowHeight="12.75" x14ac:dyDescent="0.2"/>
  <cols>
    <col min="1" max="1" width="21.5" style="1" customWidth="1"/>
    <col min="2" max="3" width="8.625" style="1" customWidth="1"/>
    <col min="4" max="5" width="9.875" style="1" customWidth="1"/>
    <col min="6" max="6" width="23.875" style="1" customWidth="1"/>
    <col min="7" max="10" width="9.375" style="1" customWidth="1"/>
    <col min="11" max="16384" width="9.625" style="1"/>
  </cols>
  <sheetData>
    <row r="1" spans="1:10" x14ac:dyDescent="0.2">
      <c r="A1" s="98" t="s">
        <v>70</v>
      </c>
    </row>
    <row r="2" spans="1:10" x14ac:dyDescent="0.2">
      <c r="A2" s="2"/>
    </row>
    <row r="4" spans="1:10" x14ac:dyDescent="0.2">
      <c r="A4"/>
      <c r="B4"/>
      <c r="C4"/>
      <c r="D4"/>
      <c r="E4"/>
    </row>
    <row r="5" spans="1:10" x14ac:dyDescent="0.2">
      <c r="A5" s="37" t="s">
        <v>0</v>
      </c>
      <c r="B5" s="38"/>
      <c r="C5" s="38"/>
      <c r="D5" s="38"/>
      <c r="E5" s="39"/>
    </row>
    <row r="6" spans="1:10" x14ac:dyDescent="0.2">
      <c r="A6" s="40"/>
      <c r="B6" s="41"/>
      <c r="C6" s="41"/>
      <c r="D6" s="35" t="s">
        <v>1</v>
      </c>
      <c r="E6" s="36"/>
    </row>
    <row r="7" spans="1:10" x14ac:dyDescent="0.2">
      <c r="A7" s="7"/>
      <c r="B7" s="4"/>
      <c r="C7" s="18" t="s">
        <v>2</v>
      </c>
      <c r="D7" s="18" t="s">
        <v>3</v>
      </c>
      <c r="E7" s="19" t="s">
        <v>4</v>
      </c>
    </row>
    <row r="8" spans="1:10" x14ac:dyDescent="0.2">
      <c r="A8" s="3" t="s">
        <v>5</v>
      </c>
      <c r="B8" s="4"/>
      <c r="C8" s="91">
        <v>70000</v>
      </c>
      <c r="D8" s="67">
        <v>0.7142857142857143</v>
      </c>
      <c r="E8" s="68">
        <v>0.42857142857142855</v>
      </c>
    </row>
    <row r="9" spans="1:10" x14ac:dyDescent="0.2">
      <c r="A9" s="3" t="s">
        <v>6</v>
      </c>
      <c r="B9" s="4"/>
      <c r="C9" s="97">
        <v>460000</v>
      </c>
      <c r="D9" s="11"/>
      <c r="E9" s="12"/>
    </row>
    <row r="10" spans="1:10" x14ac:dyDescent="0.2">
      <c r="A10" s="3" t="s">
        <v>7</v>
      </c>
      <c r="B10" s="4"/>
      <c r="C10" s="83">
        <v>450000</v>
      </c>
      <c r="D10" s="11"/>
      <c r="E10" s="12"/>
    </row>
    <row r="11" spans="1:10" x14ac:dyDescent="0.2">
      <c r="A11" s="3" t="s">
        <v>8</v>
      </c>
      <c r="B11" s="4"/>
      <c r="C11" s="81">
        <v>80000</v>
      </c>
      <c r="D11" s="82">
        <v>0.75</v>
      </c>
      <c r="E11" s="84">
        <v>0.625</v>
      </c>
    </row>
    <row r="12" spans="1:10" x14ac:dyDescent="0.2">
      <c r="A12" s="7"/>
      <c r="B12" s="10" t="str">
        <f>IF(C8+C9&lt;&gt;C10+C11,"******ERROR IN DATA TABLE******","COSTS")</f>
        <v>COSTS</v>
      </c>
      <c r="C12" s="4"/>
      <c r="D12" s="4"/>
      <c r="E12" s="5"/>
    </row>
    <row r="13" spans="1:10" x14ac:dyDescent="0.2">
      <c r="A13" s="3" t="s">
        <v>9</v>
      </c>
      <c r="B13" s="4"/>
      <c r="C13" s="4"/>
      <c r="D13" s="86">
        <v>35000</v>
      </c>
      <c r="E13" s="87">
        <v>17000</v>
      </c>
    </row>
    <row r="14" spans="1:10" x14ac:dyDescent="0.2">
      <c r="A14" s="42" t="s">
        <v>10</v>
      </c>
      <c r="B14" s="15"/>
      <c r="C14" s="15"/>
      <c r="D14" s="89">
        <v>391000</v>
      </c>
      <c r="E14" s="90">
        <v>282000</v>
      </c>
    </row>
    <row r="15" spans="1:10" x14ac:dyDescent="0.2">
      <c r="A15"/>
      <c r="B15"/>
      <c r="C15"/>
      <c r="D15"/>
      <c r="E15"/>
    </row>
    <row r="16" spans="1:10" x14ac:dyDescent="0.2">
      <c r="A16" s="37" t="s">
        <v>11</v>
      </c>
      <c r="B16" s="38"/>
      <c r="C16" s="38"/>
      <c r="D16" s="38"/>
      <c r="E16" s="38"/>
      <c r="F16" s="50" t="s">
        <v>12</v>
      </c>
      <c r="G16" s="38"/>
      <c r="H16" s="38"/>
      <c r="I16" s="38"/>
      <c r="J16" s="39"/>
    </row>
    <row r="17" spans="1:10" x14ac:dyDescent="0.2">
      <c r="A17" s="7"/>
      <c r="B17" s="4"/>
      <c r="C17" s="4"/>
      <c r="D17" s="4"/>
      <c r="E17" s="4"/>
      <c r="F17" s="51"/>
      <c r="G17" s="4"/>
      <c r="H17" s="4"/>
      <c r="I17" s="4"/>
      <c r="J17" s="5"/>
    </row>
    <row r="18" spans="1:10" x14ac:dyDescent="0.2">
      <c r="A18" s="3" t="s">
        <v>13</v>
      </c>
      <c r="B18" s="4"/>
      <c r="C18" s="4"/>
      <c r="F18" s="52" t="s">
        <v>13</v>
      </c>
      <c r="G18" s="4"/>
      <c r="H18" s="4"/>
      <c r="I18" s="4"/>
      <c r="J18" s="5"/>
    </row>
    <row r="19" spans="1:10" x14ac:dyDescent="0.2">
      <c r="A19" s="3" t="s">
        <v>14</v>
      </c>
      <c r="B19" s="4"/>
      <c r="C19" s="18" t="s">
        <v>2</v>
      </c>
      <c r="E19" s="4"/>
      <c r="F19" s="52" t="s">
        <v>14</v>
      </c>
      <c r="G19" s="4"/>
      <c r="H19" s="4"/>
      <c r="I19" s="18" t="s">
        <v>2</v>
      </c>
      <c r="J19" s="5"/>
    </row>
    <row r="20" spans="1:10" x14ac:dyDescent="0.2">
      <c r="A20" s="3" t="s">
        <v>15</v>
      </c>
      <c r="B20" s="4"/>
      <c r="C20" s="10">
        <f>C8</f>
        <v>70000</v>
      </c>
      <c r="E20" s="4"/>
      <c r="F20" s="52" t="s">
        <v>15</v>
      </c>
      <c r="G20" s="4"/>
      <c r="H20" s="4"/>
      <c r="I20" s="10">
        <f>C8</f>
        <v>70000</v>
      </c>
      <c r="J20" s="5"/>
    </row>
    <row r="21" spans="1:10" x14ac:dyDescent="0.2">
      <c r="A21" s="3" t="s">
        <v>16</v>
      </c>
      <c r="B21" s="4"/>
      <c r="C21" s="20">
        <f>C9</f>
        <v>460000</v>
      </c>
      <c r="E21" s="4"/>
      <c r="F21" s="52" t="s">
        <v>16</v>
      </c>
      <c r="G21" s="4"/>
      <c r="H21" s="4"/>
      <c r="I21" s="20">
        <f>C9</f>
        <v>460000</v>
      </c>
      <c r="J21" s="5"/>
    </row>
    <row r="22" spans="1:10" ht="13.5" thickBot="1" x14ac:dyDescent="0.25">
      <c r="A22" s="3" t="s">
        <v>17</v>
      </c>
      <c r="B22" s="4"/>
      <c r="C22" s="21">
        <f>SUM(C20:C21)</f>
        <v>530000</v>
      </c>
      <c r="E22" s="4"/>
      <c r="F22" s="52" t="s">
        <v>17</v>
      </c>
      <c r="G22" s="4"/>
      <c r="H22" s="4"/>
      <c r="I22" s="21">
        <f>SUM(I20:I21)</f>
        <v>530000</v>
      </c>
      <c r="J22" s="5"/>
    </row>
    <row r="23" spans="1:10" ht="13.5" thickTop="1" x14ac:dyDescent="0.2">
      <c r="A23" s="44"/>
      <c r="B23"/>
      <c r="C23"/>
      <c r="E23"/>
      <c r="F23" s="53"/>
      <c r="G23" s="45"/>
      <c r="H23" s="45"/>
      <c r="I23" s="45"/>
      <c r="J23" s="46"/>
    </row>
    <row r="24" spans="1:10" x14ac:dyDescent="0.2">
      <c r="A24" s="3" t="s">
        <v>18</v>
      </c>
      <c r="B24" s="4"/>
      <c r="C24" s="4"/>
      <c r="D24"/>
      <c r="E24"/>
      <c r="F24" s="52" t="s">
        <v>18</v>
      </c>
      <c r="G24" s="4"/>
      <c r="H24" s="4"/>
      <c r="I24" s="4"/>
      <c r="J24" s="5"/>
    </row>
    <row r="25" spans="1:10" x14ac:dyDescent="0.2">
      <c r="A25" s="3" t="s">
        <v>19</v>
      </c>
      <c r="B25" s="4"/>
      <c r="C25" s="79">
        <f>C10</f>
        <v>450000</v>
      </c>
      <c r="D25"/>
      <c r="E25"/>
      <c r="F25" s="52" t="s">
        <v>20</v>
      </c>
      <c r="G25" s="4"/>
      <c r="H25" s="4"/>
      <c r="I25" s="10">
        <f>C8</f>
        <v>70000</v>
      </c>
      <c r="J25" s="5"/>
    </row>
    <row r="26" spans="1:10" x14ac:dyDescent="0.2">
      <c r="A26" s="3" t="s">
        <v>21</v>
      </c>
      <c r="B26" s="4"/>
      <c r="C26" s="20">
        <f>C11</f>
        <v>80000</v>
      </c>
      <c r="D26"/>
      <c r="E26"/>
      <c r="F26" s="52" t="s">
        <v>22</v>
      </c>
      <c r="G26" s="4"/>
      <c r="H26" s="4"/>
      <c r="I26" s="10">
        <f>C9-C11</f>
        <v>380000</v>
      </c>
      <c r="J26" s="5"/>
    </row>
    <row r="27" spans="1:10" x14ac:dyDescent="0.2">
      <c r="A27" s="7"/>
      <c r="B27" s="4"/>
      <c r="C27" s="6"/>
      <c r="D27"/>
      <c r="E27"/>
      <c r="F27" s="52" t="s">
        <v>23</v>
      </c>
      <c r="G27" s="4"/>
      <c r="H27" s="4"/>
      <c r="I27" s="20">
        <f>C11</f>
        <v>80000</v>
      </c>
      <c r="J27" s="5"/>
    </row>
    <row r="28" spans="1:10" ht="13.5" thickBot="1" x14ac:dyDescent="0.25">
      <c r="A28" s="3" t="s">
        <v>24</v>
      </c>
      <c r="B28" s="4"/>
      <c r="C28" s="21">
        <f>SUM(C25:C26)</f>
        <v>530000</v>
      </c>
      <c r="D28"/>
      <c r="E28"/>
      <c r="F28" s="52" t="s">
        <v>24</v>
      </c>
      <c r="G28" s="4"/>
      <c r="H28" s="4"/>
      <c r="I28" s="21">
        <f>SUM(I25:I27)</f>
        <v>530000</v>
      </c>
      <c r="J28" s="5"/>
    </row>
    <row r="29" spans="1:10" ht="13.5" thickTop="1" x14ac:dyDescent="0.2">
      <c r="A29" s="44"/>
      <c r="B29"/>
      <c r="C29"/>
      <c r="D29"/>
      <c r="E29"/>
      <c r="F29" s="54"/>
      <c r="G29" s="48"/>
      <c r="H29" s="48"/>
      <c r="I29" s="48"/>
      <c r="J29" s="49"/>
    </row>
    <row r="30" spans="1:10" x14ac:dyDescent="0.2">
      <c r="A30" s="25" t="s">
        <v>25</v>
      </c>
      <c r="B30" s="43"/>
      <c r="C30" s="26"/>
      <c r="D30" s="26"/>
      <c r="E30" s="36"/>
      <c r="F30" s="55" t="s">
        <v>26</v>
      </c>
      <c r="G30" s="43"/>
      <c r="H30" s="26"/>
      <c r="I30" s="26"/>
      <c r="J30" s="36"/>
    </row>
    <row r="31" spans="1:10" x14ac:dyDescent="0.2">
      <c r="A31" s="27" t="s">
        <v>27</v>
      </c>
      <c r="B31" s="29"/>
      <c r="C31" s="29"/>
      <c r="D31" s="29"/>
      <c r="E31" s="17"/>
      <c r="F31" s="56" t="s">
        <v>27</v>
      </c>
      <c r="G31" s="28"/>
      <c r="H31" s="29"/>
      <c r="I31" s="29"/>
      <c r="J31" s="17"/>
    </row>
    <row r="32" spans="1:10" x14ac:dyDescent="0.2">
      <c r="A32" s="27" t="s">
        <v>28</v>
      </c>
      <c r="B32" s="28"/>
      <c r="C32" s="29"/>
      <c r="D32" s="29"/>
      <c r="E32" s="17"/>
      <c r="F32" s="56" t="s">
        <v>29</v>
      </c>
      <c r="G32" s="28"/>
      <c r="H32" s="29"/>
      <c r="I32" s="29"/>
      <c r="J32" s="17"/>
    </row>
    <row r="33" spans="1:10" x14ac:dyDescent="0.2">
      <c r="A33" s="27" t="s">
        <v>30</v>
      </c>
      <c r="B33" s="69"/>
      <c r="C33" s="69"/>
      <c r="D33" s="69"/>
      <c r="E33" s="70"/>
      <c r="F33" s="56" t="s">
        <v>31</v>
      </c>
      <c r="G33" s="28"/>
      <c r="H33" s="29"/>
      <c r="I33" s="29"/>
      <c r="J33" s="17"/>
    </row>
    <row r="34" spans="1:10" x14ac:dyDescent="0.2">
      <c r="A34" s="27"/>
      <c r="B34" s="28"/>
      <c r="C34" s="29"/>
      <c r="D34" s="29"/>
      <c r="E34" s="17"/>
      <c r="F34" s="56"/>
      <c r="G34" s="28"/>
      <c r="H34" s="29"/>
      <c r="I34" s="29"/>
      <c r="J34" s="17"/>
    </row>
    <row r="35" spans="1:10" x14ac:dyDescent="0.2">
      <c r="A35" s="71" t="s">
        <v>32</v>
      </c>
      <c r="B35" s="28"/>
      <c r="C35" s="29"/>
      <c r="D35" s="29"/>
      <c r="E35" s="17"/>
      <c r="F35" s="72" t="s">
        <v>32</v>
      </c>
      <c r="G35" s="28"/>
      <c r="H35" s="29"/>
      <c r="I35" s="29"/>
      <c r="J35" s="17"/>
    </row>
    <row r="36" spans="1:10" x14ac:dyDescent="0.2">
      <c r="A36" s="7"/>
      <c r="B36" s="4"/>
      <c r="C36" s="4"/>
      <c r="D36" s="4"/>
      <c r="E36" s="5"/>
      <c r="F36" s="51"/>
      <c r="G36" s="4"/>
      <c r="H36" s="4"/>
      <c r="I36" s="4"/>
      <c r="J36" s="5"/>
    </row>
    <row r="37" spans="1:10" x14ac:dyDescent="0.2">
      <c r="A37" s="3" t="s">
        <v>33</v>
      </c>
      <c r="B37" s="18" t="s">
        <v>3</v>
      </c>
      <c r="C37" s="18" t="s">
        <v>4</v>
      </c>
      <c r="D37" s="4"/>
      <c r="E37" s="19" t="s">
        <v>34</v>
      </c>
      <c r="F37" s="52" t="s">
        <v>33</v>
      </c>
      <c r="G37" s="18" t="s">
        <v>3</v>
      </c>
      <c r="H37" s="18" t="s">
        <v>4</v>
      </c>
      <c r="I37" s="4"/>
      <c r="J37" s="19" t="s">
        <v>34</v>
      </c>
    </row>
    <row r="38" spans="1:10" x14ac:dyDescent="0.2">
      <c r="A38"/>
      <c r="B38"/>
      <c r="C38"/>
      <c r="D38" s="4"/>
      <c r="E38" s="5"/>
      <c r="F38" s="52" t="s">
        <v>35</v>
      </c>
      <c r="G38" s="10">
        <f>I25*(1-D8)</f>
        <v>20000</v>
      </c>
      <c r="H38" s="10">
        <f>I25*(1-E8)</f>
        <v>40000</v>
      </c>
      <c r="I38" s="4"/>
      <c r="J38" s="5"/>
    </row>
    <row r="39" spans="1:10" x14ac:dyDescent="0.2">
      <c r="A39" s="3" t="s">
        <v>36</v>
      </c>
      <c r="B39" s="79">
        <f>C25</f>
        <v>450000</v>
      </c>
      <c r="C39" s="83">
        <f>C10</f>
        <v>450000</v>
      </c>
      <c r="D39" s="4"/>
      <c r="E39" s="5"/>
      <c r="F39" s="52" t="s">
        <v>37</v>
      </c>
      <c r="G39" s="10">
        <f>I26</f>
        <v>380000</v>
      </c>
      <c r="H39" s="10">
        <f>I26</f>
        <v>380000</v>
      </c>
      <c r="I39" s="4"/>
      <c r="J39" s="5"/>
    </row>
    <row r="40" spans="1:10" x14ac:dyDescent="0.2">
      <c r="A40" s="3" t="s">
        <v>38</v>
      </c>
      <c r="B40" s="80">
        <f>C11*D11</f>
        <v>60000</v>
      </c>
      <c r="C40" s="80">
        <f>C11*E11</f>
        <v>50000</v>
      </c>
      <c r="D40" s="4"/>
      <c r="E40" s="5"/>
      <c r="F40" s="52" t="s">
        <v>38</v>
      </c>
      <c r="G40" s="20">
        <f>I27*D11</f>
        <v>60000</v>
      </c>
      <c r="H40" s="20">
        <f>I27*E11</f>
        <v>50000</v>
      </c>
      <c r="I40" s="4"/>
      <c r="J40" s="5"/>
    </row>
    <row r="41" spans="1:10" ht="13.5" thickBot="1" x14ac:dyDescent="0.25">
      <c r="A41" s="3" t="s">
        <v>39</v>
      </c>
      <c r="B41" s="21">
        <f>B39+B40</f>
        <v>510000</v>
      </c>
      <c r="C41" s="21">
        <f>C39+C40</f>
        <v>500000</v>
      </c>
      <c r="D41" s="4"/>
      <c r="E41" s="5"/>
      <c r="F41" s="52" t="s">
        <v>39</v>
      </c>
      <c r="G41" s="21">
        <f>SUM(G38:G40)</f>
        <v>460000</v>
      </c>
      <c r="H41" s="21">
        <f>SUM(H38:H40)</f>
        <v>470000</v>
      </c>
      <c r="I41" s="4"/>
      <c r="J41" s="5"/>
    </row>
    <row r="42" spans="1:10" ht="13.5" thickTop="1" x14ac:dyDescent="0.2">
      <c r="A42" s="7"/>
      <c r="B42" s="9"/>
      <c r="C42" s="9"/>
      <c r="D42" s="4"/>
      <c r="E42" s="5"/>
      <c r="F42" s="53"/>
      <c r="G42" s="45"/>
      <c r="H42" s="45"/>
      <c r="I42" s="4"/>
      <c r="J42" s="5"/>
    </row>
    <row r="43" spans="1:10" x14ac:dyDescent="0.2">
      <c r="A43" s="73" t="s">
        <v>40</v>
      </c>
      <c r="B43" s="9"/>
      <c r="C43" s="9"/>
      <c r="D43" s="4"/>
      <c r="E43" s="5"/>
      <c r="F43" s="73" t="s">
        <v>40</v>
      </c>
      <c r="G43" s="45"/>
      <c r="H43" s="45"/>
      <c r="I43" s="4"/>
      <c r="J43" s="5"/>
    </row>
    <row r="44" spans="1:10" x14ac:dyDescent="0.2">
      <c r="A44" s="3" t="s">
        <v>41</v>
      </c>
      <c r="B44" s="4"/>
      <c r="C44" s="4"/>
      <c r="D44" s="4"/>
      <c r="E44" s="5"/>
      <c r="F44" s="52" t="s">
        <v>41</v>
      </c>
      <c r="G44" s="4"/>
      <c r="H44" s="4"/>
      <c r="I44" s="4"/>
      <c r="J44" s="5"/>
    </row>
    <row r="45" spans="1:10" x14ac:dyDescent="0.2">
      <c r="A45" s="3" t="s">
        <v>35</v>
      </c>
      <c r="B45" s="85">
        <f>D$13</f>
        <v>35000</v>
      </c>
      <c r="C45" s="85">
        <f>E$13</f>
        <v>17000</v>
      </c>
      <c r="D45" s="4"/>
      <c r="E45" s="93">
        <f>B45+C45</f>
        <v>52000</v>
      </c>
      <c r="F45" s="51"/>
      <c r="G45" s="4"/>
      <c r="H45" s="4"/>
      <c r="I45" s="4"/>
      <c r="J45" s="14"/>
    </row>
    <row r="46" spans="1:10" x14ac:dyDescent="0.2">
      <c r="A46" s="3" t="s">
        <v>42</v>
      </c>
      <c r="B46" s="88">
        <f>D$14</f>
        <v>391000</v>
      </c>
      <c r="C46" s="88">
        <f>E$14</f>
        <v>282000</v>
      </c>
      <c r="D46" s="4"/>
      <c r="E46" s="95">
        <f>B46+C46</f>
        <v>673000</v>
      </c>
      <c r="F46" s="52" t="s">
        <v>42</v>
      </c>
      <c r="G46" s="62">
        <f>D$14</f>
        <v>391000</v>
      </c>
      <c r="H46" s="62">
        <f>E$14</f>
        <v>282000</v>
      </c>
      <c r="I46" s="4"/>
      <c r="J46" s="65">
        <f>G46+H46</f>
        <v>673000</v>
      </c>
    </row>
    <row r="47" spans="1:10" ht="13.5" thickBot="1" x14ac:dyDescent="0.25">
      <c r="A47" s="3" t="s">
        <v>43</v>
      </c>
      <c r="B47" s="21">
        <f>SUM(B45:B46)</f>
        <v>426000</v>
      </c>
      <c r="C47" s="21">
        <f>SUM(C45:C46)</f>
        <v>299000</v>
      </c>
      <c r="D47" s="4"/>
      <c r="E47" s="59">
        <f>SUM(B47:C47)</f>
        <v>725000</v>
      </c>
      <c r="F47" s="52" t="s">
        <v>43</v>
      </c>
      <c r="G47" s="61">
        <f>D$14</f>
        <v>391000</v>
      </c>
      <c r="H47" s="61">
        <f>E$14</f>
        <v>282000</v>
      </c>
      <c r="I47" s="4"/>
      <c r="J47" s="59">
        <f>SUM(G47:H47)</f>
        <v>673000</v>
      </c>
    </row>
    <row r="48" spans="1:10" ht="14.25" thickTop="1" thickBot="1" x14ac:dyDescent="0.25">
      <c r="A48" s="31" t="s">
        <v>44</v>
      </c>
      <c r="B48" s="23">
        <f>B47/B41</f>
        <v>0.83529411764705885</v>
      </c>
      <c r="C48" s="23">
        <f>C47/C41</f>
        <v>0.59799999999999998</v>
      </c>
      <c r="D48" s="4"/>
      <c r="E48" s="32">
        <f>B48+C48</f>
        <v>1.4332941176470588</v>
      </c>
      <c r="F48" s="57" t="s">
        <v>45</v>
      </c>
      <c r="G48" s="63">
        <f>G47/G41</f>
        <v>0.85</v>
      </c>
      <c r="H48" s="63">
        <f>H47/H41</f>
        <v>0.6</v>
      </c>
      <c r="I48" s="4"/>
      <c r="J48" s="64">
        <f>G48+H48</f>
        <v>1.45</v>
      </c>
    </row>
    <row r="49" spans="1:10" ht="13.5" thickTop="1" x14ac:dyDescent="0.2">
      <c r="A49" s="31"/>
      <c r="B49" s="74"/>
      <c r="C49" s="74"/>
      <c r="D49" s="4"/>
      <c r="E49" s="75"/>
      <c r="F49" s="57"/>
      <c r="G49" s="76"/>
      <c r="H49" s="76"/>
      <c r="I49" s="4"/>
      <c r="J49" s="77"/>
    </row>
    <row r="50" spans="1:10" x14ac:dyDescent="0.2">
      <c r="A50" s="78" t="s">
        <v>46</v>
      </c>
      <c r="B50" s="45"/>
      <c r="C50" s="45"/>
      <c r="D50" s="45"/>
      <c r="E50" s="46"/>
      <c r="F50" s="78" t="s">
        <v>46</v>
      </c>
      <c r="G50" s="45"/>
      <c r="H50" s="45"/>
      <c r="I50" s="45"/>
      <c r="J50" s="46"/>
    </row>
    <row r="51" spans="1:10" x14ac:dyDescent="0.2">
      <c r="A51" s="7"/>
      <c r="B51" s="4"/>
      <c r="C51" s="4"/>
      <c r="D51" s="4"/>
      <c r="E51" s="5"/>
      <c r="F51" s="51"/>
      <c r="G51" s="18" t="s">
        <v>3</v>
      </c>
      <c r="H51" s="18" t="s">
        <v>4</v>
      </c>
      <c r="I51" s="4"/>
      <c r="J51" s="5"/>
    </row>
    <row r="52" spans="1:10" x14ac:dyDescent="0.2">
      <c r="A52" s="3"/>
      <c r="B52" s="24" t="s">
        <v>2</v>
      </c>
      <c r="C52" s="4"/>
      <c r="D52" s="24" t="s">
        <v>47</v>
      </c>
      <c r="E52" s="5"/>
      <c r="F52" s="52"/>
      <c r="G52" s="24" t="s">
        <v>48</v>
      </c>
      <c r="H52" s="24" t="s">
        <v>49</v>
      </c>
      <c r="I52" s="24" t="s">
        <v>47</v>
      </c>
      <c r="J52" s="5"/>
    </row>
    <row r="53" spans="1:10" x14ac:dyDescent="0.2">
      <c r="A53" s="3" t="s">
        <v>50</v>
      </c>
      <c r="B53" s="9"/>
      <c r="C53" s="4"/>
      <c r="D53" s="9"/>
      <c r="E53" s="5"/>
      <c r="F53" s="52" t="s">
        <v>50</v>
      </c>
      <c r="G53" s="9"/>
      <c r="H53" s="9"/>
      <c r="I53" s="9"/>
      <c r="J53" s="5"/>
    </row>
    <row r="54" spans="1:10" x14ac:dyDescent="0.2">
      <c r="A54" s="3" t="s">
        <v>35</v>
      </c>
      <c r="B54" s="91">
        <f>C8</f>
        <v>70000</v>
      </c>
      <c r="C54" s="4"/>
      <c r="D54" s="92">
        <f>E45</f>
        <v>52000</v>
      </c>
      <c r="E54" s="5"/>
      <c r="F54" s="52" t="s">
        <v>35</v>
      </c>
      <c r="G54" s="10">
        <f>G38</f>
        <v>20000</v>
      </c>
      <c r="H54" s="10">
        <f>H38</f>
        <v>40000</v>
      </c>
      <c r="I54" s="60">
        <f>D13+E13</f>
        <v>52000</v>
      </c>
      <c r="J54" s="5"/>
    </row>
    <row r="55" spans="1:10" x14ac:dyDescent="0.2">
      <c r="A55" s="3" t="s">
        <v>51</v>
      </c>
      <c r="B55" s="96">
        <f>C9</f>
        <v>460000</v>
      </c>
      <c r="C55" s="4"/>
      <c r="D55" s="94">
        <f>E46</f>
        <v>673000</v>
      </c>
      <c r="E55" s="5"/>
      <c r="F55" s="52" t="s">
        <v>52</v>
      </c>
      <c r="G55" s="20">
        <f>G41-G38</f>
        <v>440000</v>
      </c>
      <c r="H55" s="20">
        <f>H41-H38</f>
        <v>430000</v>
      </c>
      <c r="I55" s="22">
        <f>J47</f>
        <v>673000</v>
      </c>
      <c r="J55" s="5"/>
    </row>
    <row r="56" spans="1:10" ht="13.5" thickBot="1" x14ac:dyDescent="0.25">
      <c r="A56" s="3" t="s">
        <v>53</v>
      </c>
      <c r="B56" s="21">
        <f>B54+B55</f>
        <v>530000</v>
      </c>
      <c r="C56" s="4"/>
      <c r="D56" s="61">
        <f>D54+D55</f>
        <v>725000</v>
      </c>
      <c r="E56" s="5"/>
      <c r="F56" s="52" t="s">
        <v>54</v>
      </c>
      <c r="G56" s="21">
        <f>G54+G55</f>
        <v>460000</v>
      </c>
      <c r="H56" s="21">
        <f>H54+H55</f>
        <v>470000</v>
      </c>
      <c r="I56" s="61">
        <f>SUM(I54:I55)</f>
        <v>725000</v>
      </c>
      <c r="J56" s="5"/>
    </row>
    <row r="57" spans="1:10" ht="13.5" thickTop="1" x14ac:dyDescent="0.2">
      <c r="A57" s="7"/>
      <c r="B57" s="9"/>
      <c r="C57" s="4"/>
      <c r="D57" s="33"/>
      <c r="E57" s="5"/>
      <c r="F57" s="53"/>
      <c r="G57" s="45"/>
      <c r="H57" s="45"/>
      <c r="I57" s="45"/>
      <c r="J57" s="46"/>
    </row>
    <row r="58" spans="1:10" x14ac:dyDescent="0.2">
      <c r="A58" s="3" t="s">
        <v>55</v>
      </c>
      <c r="B58" s="4"/>
      <c r="C58" s="4"/>
      <c r="D58" s="13"/>
      <c r="E58" s="5"/>
      <c r="F58" s="52" t="s">
        <v>55</v>
      </c>
      <c r="G58" s="4"/>
      <c r="H58" s="4"/>
      <c r="I58" s="4"/>
      <c r="J58" s="5"/>
    </row>
    <row r="59" spans="1:10" x14ac:dyDescent="0.2">
      <c r="A59" s="3" t="s">
        <v>56</v>
      </c>
      <c r="B59" s="83">
        <f>C10</f>
        <v>450000</v>
      </c>
      <c r="C59" s="13"/>
      <c r="D59" s="60">
        <f>B59*E48</f>
        <v>644982.3529411765</v>
      </c>
      <c r="E59" s="5"/>
      <c r="F59" s="52" t="s">
        <v>57</v>
      </c>
      <c r="G59" s="4"/>
      <c r="H59" s="34"/>
      <c r="I59" s="4"/>
      <c r="J59" s="5"/>
    </row>
    <row r="60" spans="1:10" x14ac:dyDescent="0.2">
      <c r="A60" s="3" t="s">
        <v>38</v>
      </c>
      <c r="B60" s="81">
        <f>C11</f>
        <v>80000</v>
      </c>
      <c r="C60" s="13"/>
      <c r="D60" s="13"/>
      <c r="E60" s="5"/>
      <c r="F60" s="52" t="s">
        <v>58</v>
      </c>
      <c r="G60" s="4"/>
      <c r="H60" s="13"/>
      <c r="I60" s="60">
        <f>D13+E13</f>
        <v>52000</v>
      </c>
      <c r="J60" s="5"/>
    </row>
    <row r="61" spans="1:10" x14ac:dyDescent="0.2">
      <c r="A61" s="3" t="s">
        <v>59</v>
      </c>
      <c r="B61" s="4"/>
      <c r="C61" s="60">
        <f>B48*D11*B60</f>
        <v>50117.647058823532</v>
      </c>
      <c r="D61" s="13"/>
      <c r="E61" s="5"/>
      <c r="F61" s="52" t="s">
        <v>60</v>
      </c>
      <c r="G61" s="10">
        <f>G54</f>
        <v>20000</v>
      </c>
      <c r="H61" s="10">
        <f>H54</f>
        <v>40000</v>
      </c>
      <c r="I61" s="22">
        <f>(G61*G48)+(H61*H48)</f>
        <v>41000</v>
      </c>
      <c r="J61" s="5"/>
    </row>
    <row r="62" spans="1:10" x14ac:dyDescent="0.2">
      <c r="A62" s="3" t="s">
        <v>61</v>
      </c>
      <c r="B62" s="4"/>
      <c r="C62" s="22">
        <f>C48*E11*B60</f>
        <v>29899.999999999996</v>
      </c>
      <c r="D62" s="13"/>
      <c r="E62" s="5"/>
      <c r="F62" s="52" t="s">
        <v>62</v>
      </c>
      <c r="G62" s="8" t="s">
        <v>63</v>
      </c>
      <c r="H62" s="4"/>
      <c r="I62" s="34">
        <f>SUM(I60:I61)</f>
        <v>93000</v>
      </c>
      <c r="J62" s="5"/>
    </row>
    <row r="63" spans="1:10" x14ac:dyDescent="0.2">
      <c r="A63" s="3" t="s">
        <v>64</v>
      </c>
      <c r="B63" s="15"/>
      <c r="C63" s="9"/>
      <c r="D63" s="22">
        <f>SUM(C61:C62)</f>
        <v>80017.647058823524</v>
      </c>
      <c r="E63" s="5"/>
      <c r="F63" s="52" t="s">
        <v>65</v>
      </c>
      <c r="G63" s="10">
        <f>G39</f>
        <v>380000</v>
      </c>
      <c r="H63" s="10">
        <f>H39</f>
        <v>380000</v>
      </c>
      <c r="I63" s="22">
        <f>(G48*G63)+(H48*H63)</f>
        <v>551000</v>
      </c>
      <c r="J63" s="5"/>
    </row>
    <row r="64" spans="1:10" ht="13.5" thickBot="1" x14ac:dyDescent="0.25">
      <c r="A64" s="3" t="s">
        <v>66</v>
      </c>
      <c r="B64" s="21">
        <f>B59+B60</f>
        <v>530000</v>
      </c>
      <c r="C64" s="13"/>
      <c r="D64" s="61">
        <f>D59+D63</f>
        <v>725000</v>
      </c>
      <c r="E64" s="5"/>
      <c r="F64" s="52" t="s">
        <v>67</v>
      </c>
      <c r="G64" s="4"/>
      <c r="H64" s="4"/>
      <c r="I64" s="62">
        <f>SUM(I62:I63)</f>
        <v>644000</v>
      </c>
      <c r="J64" s="5"/>
    </row>
    <row r="65" spans="1:10" ht="13.5" thickTop="1" x14ac:dyDescent="0.2">
      <c r="A65" s="47"/>
      <c r="B65" s="48"/>
      <c r="C65" s="48"/>
      <c r="D65" s="48"/>
      <c r="E65" s="16"/>
      <c r="F65" s="52" t="s">
        <v>68</v>
      </c>
      <c r="G65" s="4"/>
      <c r="H65" s="4"/>
      <c r="I65" s="60"/>
      <c r="J65" s="5"/>
    </row>
    <row r="66" spans="1:10" x14ac:dyDescent="0.2">
      <c r="A66"/>
      <c r="B66"/>
      <c r="C66"/>
      <c r="D66"/>
      <c r="E66" s="4"/>
      <c r="F66" s="52" t="s">
        <v>59</v>
      </c>
      <c r="G66" s="10">
        <f>G40</f>
        <v>60000</v>
      </c>
      <c r="H66" s="4"/>
      <c r="I66" s="60">
        <f>G66*G48</f>
        <v>51000</v>
      </c>
      <c r="J66" s="5"/>
    </row>
    <row r="67" spans="1:10" x14ac:dyDescent="0.2">
      <c r="A67"/>
      <c r="B67"/>
      <c r="C67"/>
      <c r="D67"/>
      <c r="E67" s="4"/>
      <c r="F67" s="52" t="s">
        <v>61</v>
      </c>
      <c r="G67" s="4"/>
      <c r="H67" s="10">
        <f>H40</f>
        <v>50000</v>
      </c>
      <c r="I67" s="22">
        <f>H67*H48</f>
        <v>30000</v>
      </c>
      <c r="J67" s="5"/>
    </row>
    <row r="68" spans="1:10" x14ac:dyDescent="0.2">
      <c r="A68" s="7"/>
      <c r="B68" s="9"/>
      <c r="C68" s="4"/>
      <c r="D68" s="9"/>
      <c r="E68" s="4"/>
      <c r="F68" s="52" t="s">
        <v>69</v>
      </c>
      <c r="G68" s="15"/>
      <c r="H68" s="15"/>
      <c r="I68" s="22">
        <f>SUM(I66:I67)</f>
        <v>81000</v>
      </c>
      <c r="J68" s="5"/>
    </row>
    <row r="69" spans="1:10" ht="13.5" thickBot="1" x14ac:dyDescent="0.25">
      <c r="A69" s="7"/>
      <c r="B69" s="4"/>
      <c r="C69" s="4"/>
      <c r="D69" s="4"/>
      <c r="E69" s="4"/>
      <c r="F69" s="52" t="s">
        <v>66</v>
      </c>
      <c r="G69" s="21">
        <f>SUM(G61:G67)</f>
        <v>460000</v>
      </c>
      <c r="H69" s="21">
        <f>SUM(H61:H67)</f>
        <v>470000</v>
      </c>
      <c r="I69" s="66">
        <f>I64+I68</f>
        <v>725000</v>
      </c>
      <c r="J69" s="5"/>
    </row>
    <row r="70" spans="1:10" ht="13.5" thickTop="1" x14ac:dyDescent="0.2">
      <c r="A70"/>
      <c r="B70"/>
      <c r="C70"/>
      <c r="D70"/>
      <c r="E70"/>
      <c r="F70" s="54"/>
      <c r="G70" s="48"/>
      <c r="H70" s="48"/>
      <c r="I70" s="48"/>
      <c r="J70" s="49"/>
    </row>
    <row r="71" spans="1:10" x14ac:dyDescent="0.2">
      <c r="A71"/>
      <c r="B71"/>
      <c r="C71"/>
      <c r="D71"/>
      <c r="E71"/>
      <c r="F71"/>
      <c r="G71"/>
      <c r="H71"/>
      <c r="I71"/>
      <c r="J71"/>
    </row>
  </sheetData>
  <printOptions headings="1"/>
  <pageMargins left="0.34" right="0.47" top="0.25" bottom="0.2" header="0.25" footer="0.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Calculations</vt:lpstr>
      <vt:lpstr>Example</vt:lpstr>
      <vt:lpstr>Calculations!Druckbereich</vt:lpstr>
      <vt:lpstr>Example!Druckbereich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Department (CGA-Cana</dc:creator>
  <cp:lastModifiedBy>Celia</cp:lastModifiedBy>
  <cp:lastPrinted>1998-12-07T17:56:51Z</cp:lastPrinted>
  <dcterms:created xsi:type="dcterms:W3CDTF">1998-10-28T23:46:11Z</dcterms:created>
  <dcterms:modified xsi:type="dcterms:W3CDTF">2014-01-20T11:48:04Z</dcterms:modified>
</cp:coreProperties>
</file>