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" yWindow="0" windowWidth="19740" windowHeight="11760" activeTab="0"/>
  </bookViews>
  <sheets>
    <sheet name="Vorlage_HK_SK" sheetId="1" r:id="rId1"/>
  </sheets>
  <definedNames>
    <definedName name="_xlnm.Print_Area" localSheetId="0">'Vorlage_HK_SK'!$A$1:$S$87</definedName>
    <definedName name="_xlnm.Print_Titles" localSheetId="0">'Vorlage_HK_SK'!$1:$6</definedName>
  </definedNames>
  <calcPr fullCalcOnLoad="1"/>
</workbook>
</file>

<file path=xl/sharedStrings.xml><?xml version="1.0" encoding="utf-8"?>
<sst xmlns="http://schemas.openxmlformats.org/spreadsheetml/2006/main" count="76" uniqueCount="59">
  <si>
    <t>Kalkulation vom:</t>
  </si>
  <si>
    <t>in Euro</t>
  </si>
  <si>
    <t>Kunde:</t>
  </si>
  <si>
    <t>Beispielkunde</t>
  </si>
  <si>
    <t>Bez.:</t>
  </si>
  <si>
    <t>0817-A-GRA, rot</t>
  </si>
  <si>
    <t>SAP. Nr.:</t>
  </si>
  <si>
    <t>Materialkosten</t>
  </si>
  <si>
    <t xml:space="preserve">   aus SAP</t>
  </si>
  <si>
    <t>Änderungen</t>
  </si>
  <si>
    <t>Beschreibung</t>
  </si>
  <si>
    <t xml:space="preserve">   manuell</t>
  </si>
  <si>
    <t xml:space="preserve"> </t>
  </si>
  <si>
    <t>GMKZ- Material</t>
  </si>
  <si>
    <t>Fremdleistung</t>
  </si>
  <si>
    <t>Fertigungskosten</t>
  </si>
  <si>
    <t>Herstellkosten</t>
  </si>
  <si>
    <t>GMKZ - Vertrieb + Verwaltung</t>
  </si>
  <si>
    <t>DSD-Gebühr</t>
  </si>
  <si>
    <t>Selbstkosten</t>
  </si>
  <si>
    <t>Frachtkosten</t>
  </si>
  <si>
    <t>Aufschlag bei Direktversand</t>
  </si>
  <si>
    <t>Selbstkosten inkl. Fracht/Direktversand</t>
  </si>
  <si>
    <t>Maximal</t>
  </si>
  <si>
    <t>Mittel</t>
  </si>
  <si>
    <t>Skonto</t>
  </si>
  <si>
    <t xml:space="preserve"> Abzug von Dedline</t>
  </si>
  <si>
    <t>Fix-Bonus</t>
  </si>
  <si>
    <t>Staffel-Bonus</t>
  </si>
  <si>
    <t>Werbekostenzuschuß</t>
  </si>
  <si>
    <t>Wechselfinanzierung</t>
  </si>
  <si>
    <t>Provision</t>
  </si>
  <si>
    <t>Sonstiges</t>
  </si>
  <si>
    <t>Konditionen</t>
  </si>
  <si>
    <t>Aufschlag: Garantieleistungen</t>
  </si>
  <si>
    <t>Aufschlag auf SK</t>
  </si>
  <si>
    <t>Aufschlag: Mengenüberhänge/Retouren</t>
  </si>
  <si>
    <t>Risikoaufschläge(Puffer)</t>
  </si>
  <si>
    <t>Gewinnaufschlag/Marge</t>
  </si>
  <si>
    <t>Konditionen: Sonstiges</t>
  </si>
  <si>
    <t>Abzug von Lifeline</t>
  </si>
  <si>
    <r>
      <t>Angebotspreis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(inkl. Konditionen)</t>
    </r>
  </si>
  <si>
    <t>DM</t>
  </si>
  <si>
    <t>Netto Angebotspreis (exkl. Konditionen) (NVP)</t>
  </si>
  <si>
    <t>DB 1</t>
  </si>
  <si>
    <t>NVP - Mat.K</t>
  </si>
  <si>
    <t>DB 2 =(über HeKo)</t>
  </si>
  <si>
    <t>NVP - HeKo</t>
  </si>
  <si>
    <t>DB 3 =(über SeKo)</t>
  </si>
  <si>
    <t>NVP - SeKo</t>
  </si>
  <si>
    <t>Kommentar:</t>
  </si>
  <si>
    <t>Alter Preis</t>
  </si>
  <si>
    <t>Neuer Preis</t>
  </si>
  <si>
    <t>Angebotspreis ABC GmbH</t>
  </si>
  <si>
    <t>Abgabepreis Kunde</t>
  </si>
  <si>
    <t>Marge Kunde</t>
  </si>
  <si>
    <r>
      <t>Limitpreis - DEADLINE</t>
    </r>
    <r>
      <rPr>
        <sz val="9"/>
        <color indexed="10"/>
        <rFont val="Arial"/>
        <family val="2"/>
      </rPr>
      <t xml:space="preserve">  (ohne Puffer/Marge)</t>
    </r>
  </si>
  <si>
    <r>
      <t>Zielpreis - LIFELINE</t>
    </r>
    <r>
      <rPr>
        <sz val="10"/>
        <color indexed="21"/>
        <rFont val="Arial"/>
        <family val="2"/>
      </rPr>
      <t xml:space="preserve">  (inkl. Puffer/Marge)</t>
    </r>
  </si>
  <si>
    <t>Kalkulationsschema 2012 - Geschäftsbereich 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</si>
</sst>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&quot; DM&quot;_-;\-* #,##0&quot; DM&quot;_-;_-* &quot;-&quot;&quot; DM&quot;_-;_-@_-"/>
    <numFmt numFmtId="165" formatCode="_-* #,##0_ _D_M_-;\-* #,##0_ _D_M_-;_-* &quot;-&quot;_ _D_M_-;_-@_-"/>
    <numFmt numFmtId="166" formatCode="_-* #,##0.00&quot; DM&quot;_-;\-* #,##0.00&quot; DM&quot;_-;_-* &quot;-&quot;??&quot; DM&quot;_-;_-@_-"/>
    <numFmt numFmtId="167" formatCode="_-* #,##0.00_ _D_M_-;\-* #,##0.00_ _D_M_-;_-* &quot;-&quot;??_ _D_M_-;_-@_-"/>
    <numFmt numFmtId="168" formatCode="0.0%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_D_M_-;\-* #,##0.00\ _D_M_-;_-* &quot;-&quot;??\ _D_M_-;_-@_-"/>
    <numFmt numFmtId="173" formatCode="_(* #,##0.00_);_(* \(#,##0.00\);_(* &quot;-&quot;??_);_(@_)"/>
    <numFmt numFmtId="174" formatCode="d/\ mmm\ yy"/>
    <numFmt numFmtId="175" formatCode="_ * #,##0.00_ \ [$€-1]_ ;_ * \-#,##0.00\ \ [$€-1]_ ;_ * &quot;-&quot;??_ \ [$€-1]_ ;_ @_ "/>
    <numFmt numFmtId="176" formatCode="0.00%;\-0.00%;\-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9"/>
      <name val="Geneva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2"/>
      <name val="Arial"/>
      <family val="2"/>
    </font>
    <font>
      <sz val="8"/>
      <color indexed="21"/>
      <name val="Arial"/>
      <family val="2"/>
    </font>
    <font>
      <sz val="7"/>
      <color indexed="23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7"/>
      <color indexed="63"/>
      <name val="Arial"/>
      <family val="2"/>
    </font>
    <font>
      <sz val="4"/>
      <name val="Arial"/>
      <family val="2"/>
    </font>
    <font>
      <sz val="4"/>
      <color indexed="23"/>
      <name val="Arial"/>
      <family val="2"/>
    </font>
    <font>
      <sz val="2"/>
      <color indexed="23"/>
      <name val="Arial"/>
      <family val="2"/>
    </font>
    <font>
      <b/>
      <i/>
      <sz val="10"/>
      <color indexed="10"/>
      <name val="Arial"/>
      <family val="2"/>
    </font>
    <font>
      <sz val="10"/>
      <color indexed="22"/>
      <name val="Arial"/>
      <family val="2"/>
    </font>
    <font>
      <sz val="6"/>
      <color indexed="23"/>
      <name val="Arial"/>
      <family val="2"/>
    </font>
    <font>
      <sz val="6"/>
      <color indexed="63"/>
      <name val="Arial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17">
    <xf numFmtId="0" fontId="0" fillId="0" borderId="0" xfId="0" applyAlignment="1">
      <alignment/>
    </xf>
    <xf numFmtId="3" fontId="9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3" fontId="15" fillId="0" borderId="0" xfId="0" applyNumberFormat="1" applyFont="1" applyFill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/>
      <protection locked="0"/>
    </xf>
    <xf numFmtId="3" fontId="1" fillId="33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3" fontId="16" fillId="0" borderId="13" xfId="0" applyNumberFormat="1" applyFont="1" applyBorder="1" applyAlignment="1" applyProtection="1">
      <alignment/>
      <protection/>
    </xf>
    <xf numFmtId="3" fontId="16" fillId="0" borderId="14" xfId="0" applyNumberFormat="1" applyFont="1" applyBorder="1" applyAlignment="1" applyProtection="1">
      <alignment/>
      <protection/>
    </xf>
    <xf numFmtId="3" fontId="16" fillId="0" borderId="15" xfId="0" applyNumberFormat="1" applyFon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 horizontal="center"/>
      <protection/>
    </xf>
    <xf numFmtId="3" fontId="18" fillId="0" borderId="0" xfId="0" applyNumberFormat="1" applyFont="1" applyBorder="1" applyAlignment="1" applyProtection="1">
      <alignment/>
      <protection/>
    </xf>
    <xf numFmtId="4" fontId="19" fillId="33" borderId="17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0" fontId="21" fillId="33" borderId="10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4" fontId="21" fillId="33" borderId="12" xfId="0" applyNumberFormat="1" applyFont="1" applyFill="1" applyBorder="1" applyAlignment="1" applyProtection="1">
      <alignment horizontal="right"/>
      <protection locked="0"/>
    </xf>
    <xf numFmtId="4" fontId="21" fillId="33" borderId="11" xfId="0" applyNumberFormat="1" applyFont="1" applyFill="1" applyBorder="1" applyAlignment="1" applyProtection="1">
      <alignment horizontal="right"/>
      <protection locked="0"/>
    </xf>
    <xf numFmtId="3" fontId="16" fillId="0" borderId="16" xfId="0" applyNumberFormat="1" applyFont="1" applyBorder="1" applyAlignment="1" applyProtection="1">
      <alignment/>
      <protection/>
    </xf>
    <xf numFmtId="3" fontId="16" fillId="0" borderId="0" xfId="0" applyNumberFormat="1" applyFont="1" applyBorder="1" applyAlignment="1" applyProtection="1">
      <alignment/>
      <protection/>
    </xf>
    <xf numFmtId="3" fontId="16" fillId="0" borderId="18" xfId="0" applyNumberFormat="1" applyFont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/>
      <protection/>
    </xf>
    <xf numFmtId="3" fontId="11" fillId="0" borderId="16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4" fontId="11" fillId="0" borderId="0" xfId="0" applyNumberFormat="1" applyFont="1" applyBorder="1" applyAlignment="1" applyProtection="1" quotePrefix="1">
      <alignment/>
      <protection/>
    </xf>
    <xf numFmtId="3" fontId="14" fillId="0" borderId="0" xfId="0" applyNumberFormat="1" applyFont="1" applyAlignment="1" applyProtection="1">
      <alignment/>
      <protection/>
    </xf>
    <xf numFmtId="3" fontId="11" fillId="0" borderId="18" xfId="0" applyNumberFormat="1" applyFont="1" applyBorder="1" applyAlignment="1" applyProtection="1">
      <alignment/>
      <protection/>
    </xf>
    <xf numFmtId="10" fontId="21" fillId="34" borderId="0" xfId="51" applyNumberFormat="1" applyFont="1" applyFill="1" applyBorder="1" applyAlignment="1" applyProtection="1">
      <alignment/>
      <protection/>
    </xf>
    <xf numFmtId="3" fontId="22" fillId="34" borderId="0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23" fillId="0" borderId="16" xfId="0" applyNumberFormat="1" applyFont="1" applyBorder="1" applyAlignment="1" applyProtection="1">
      <alignment/>
      <protection/>
    </xf>
    <xf numFmtId="4" fontId="23" fillId="0" borderId="0" xfId="61" applyNumberFormat="1" applyFont="1" applyBorder="1" applyAlignment="1" applyProtection="1">
      <alignment/>
      <protection/>
    </xf>
    <xf numFmtId="4" fontId="24" fillId="0" borderId="0" xfId="61" applyNumberFormat="1" applyFont="1" applyBorder="1" applyAlignment="1" applyProtection="1">
      <alignment/>
      <protection/>
    </xf>
    <xf numFmtId="4" fontId="23" fillId="0" borderId="0" xfId="0" applyNumberFormat="1" applyFont="1" applyBorder="1" applyAlignment="1" applyProtection="1">
      <alignment/>
      <protection/>
    </xf>
    <xf numFmtId="3" fontId="23" fillId="0" borderId="18" xfId="0" applyNumberFormat="1" applyFont="1" applyBorder="1" applyAlignment="1" applyProtection="1">
      <alignment/>
      <protection/>
    </xf>
    <xf numFmtId="4" fontId="16" fillId="0" borderId="0" xfId="61" applyNumberFormat="1" applyFont="1" applyBorder="1" applyAlignment="1" applyProtection="1">
      <alignment/>
      <protection/>
    </xf>
    <xf numFmtId="4" fontId="25" fillId="0" borderId="0" xfId="61" applyNumberFormat="1" applyFont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4" fontId="2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 vertical="center"/>
      <protection/>
    </xf>
    <xf numFmtId="3" fontId="6" fillId="34" borderId="19" xfId="0" applyNumberFormat="1" applyFont="1" applyFill="1" applyBorder="1" applyAlignment="1" applyProtection="1">
      <alignment vertical="center"/>
      <protection/>
    </xf>
    <xf numFmtId="3" fontId="10" fillId="34" borderId="20" xfId="0" applyNumberFormat="1" applyFont="1" applyFill="1" applyBorder="1" applyAlignment="1" applyProtection="1">
      <alignment vertical="center"/>
      <protection/>
    </xf>
    <xf numFmtId="10" fontId="10" fillId="34" borderId="20" xfId="51" applyNumberFormat="1" applyFont="1" applyFill="1" applyBorder="1" applyAlignment="1" applyProtection="1">
      <alignment vertical="center"/>
      <protection/>
    </xf>
    <xf numFmtId="4" fontId="10" fillId="34" borderId="20" xfId="0" applyNumberFormat="1" applyFont="1" applyFill="1" applyBorder="1" applyAlignment="1" applyProtection="1">
      <alignment vertical="center"/>
      <protection/>
    </xf>
    <xf numFmtId="3" fontId="6" fillId="34" borderId="21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/>
      <protection/>
    </xf>
    <xf numFmtId="3" fontId="27" fillId="34" borderId="0" xfId="0" applyNumberFormat="1" applyFont="1" applyFill="1" applyBorder="1" applyAlignment="1" applyProtection="1">
      <alignment/>
      <protection/>
    </xf>
    <xf numFmtId="3" fontId="23" fillId="0" borderId="22" xfId="0" applyNumberFormat="1" applyFont="1" applyBorder="1" applyAlignment="1" applyProtection="1">
      <alignment/>
      <protection/>
    </xf>
    <xf numFmtId="3" fontId="23" fillId="0" borderId="23" xfId="0" applyNumberFormat="1" applyFont="1" applyBorder="1" applyAlignment="1" applyProtection="1">
      <alignment/>
      <protection/>
    </xf>
    <xf numFmtId="4" fontId="23" fillId="0" borderId="23" xfId="61" applyNumberFormat="1" applyFont="1" applyBorder="1" applyAlignment="1" applyProtection="1">
      <alignment/>
      <protection/>
    </xf>
    <xf numFmtId="3" fontId="23" fillId="0" borderId="24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10" fillId="0" borderId="14" xfId="0" applyNumberFormat="1" applyFont="1" applyFill="1" applyBorder="1" applyAlignment="1" applyProtection="1">
      <alignment vertical="center"/>
      <protection/>
    </xf>
    <xf numFmtId="4" fontId="10" fillId="0" borderId="14" xfId="0" applyNumberFormat="1" applyFont="1" applyFill="1" applyBorder="1" applyAlignment="1" applyProtection="1">
      <alignment vertical="center"/>
      <protection/>
    </xf>
    <xf numFmtId="3" fontId="11" fillId="0" borderId="13" xfId="0" applyNumberFormat="1" applyFont="1" applyBorder="1" applyAlignment="1" applyProtection="1">
      <alignment/>
      <protection/>
    </xf>
    <xf numFmtId="3" fontId="11" fillId="0" borderId="14" xfId="0" applyNumberFormat="1" applyFont="1" applyBorder="1" applyAlignment="1" applyProtection="1">
      <alignment/>
      <protection/>
    </xf>
    <xf numFmtId="3" fontId="11" fillId="0" borderId="14" xfId="0" applyNumberFormat="1" applyFont="1" applyBorder="1" applyAlignment="1" applyProtection="1">
      <alignment horizontal="center"/>
      <protection/>
    </xf>
    <xf numFmtId="3" fontId="14" fillId="0" borderId="14" xfId="0" applyNumberFormat="1" applyFont="1" applyBorder="1" applyAlignment="1" applyProtection="1">
      <alignment horizontal="center"/>
      <protection/>
    </xf>
    <xf numFmtId="3" fontId="11" fillId="0" borderId="14" xfId="0" applyNumberFormat="1" applyFont="1" applyBorder="1" applyAlignment="1" applyProtection="1">
      <alignment horizontal="left" indent="1"/>
      <protection/>
    </xf>
    <xf numFmtId="3" fontId="11" fillId="0" borderId="15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176" fontId="21" fillId="33" borderId="17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6" fontId="19" fillId="33" borderId="17" xfId="51" applyNumberFormat="1" applyFont="1" applyFill="1" applyBorder="1" applyAlignment="1" applyProtection="1">
      <alignment horizontal="center"/>
      <protection locked="0"/>
    </xf>
    <xf numFmtId="3" fontId="28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center"/>
      <protection/>
    </xf>
    <xf numFmtId="3" fontId="23" fillId="0" borderId="0" xfId="0" applyNumberFormat="1" applyFont="1" applyBorder="1" applyAlignment="1" applyProtection="1">
      <alignment horizontal="center"/>
      <protection/>
    </xf>
    <xf numFmtId="3" fontId="23" fillId="0" borderId="0" xfId="0" applyNumberFormat="1" applyFont="1" applyBorder="1" applyAlignment="1" applyProtection="1">
      <alignment horizontal="left" indent="1"/>
      <protection/>
    </xf>
    <xf numFmtId="3" fontId="6" fillId="34" borderId="0" xfId="0" applyNumberFormat="1" applyFont="1" applyFill="1" applyBorder="1" applyAlignment="1" applyProtection="1">
      <alignment/>
      <protection/>
    </xf>
    <xf numFmtId="10" fontId="11" fillId="34" borderId="0" xfId="51" applyNumberFormat="1" applyFont="1" applyFill="1" applyBorder="1" applyAlignment="1" applyProtection="1">
      <alignment horizontal="center"/>
      <protection/>
    </xf>
    <xf numFmtId="3" fontId="0" fillId="34" borderId="0" xfId="0" applyNumberFormat="1" applyFill="1" applyBorder="1" applyAlignment="1" applyProtection="1">
      <alignment horizontal="center"/>
      <protection/>
    </xf>
    <xf numFmtId="10" fontId="1" fillId="34" borderId="0" xfId="51" applyNumberFormat="1" applyFont="1" applyFill="1" applyBorder="1" applyAlignment="1" applyProtection="1">
      <alignment horizontal="center"/>
      <protection/>
    </xf>
    <xf numFmtId="3" fontId="0" fillId="34" borderId="0" xfId="0" applyNumberFormat="1" applyFill="1" applyBorder="1" applyAlignment="1" applyProtection="1">
      <alignment horizontal="left" indent="1"/>
      <protection/>
    </xf>
    <xf numFmtId="4" fontId="6" fillId="34" borderId="0" xfId="0" applyNumberFormat="1" applyFont="1" applyFill="1" applyBorder="1" applyAlignment="1" applyProtection="1">
      <alignment/>
      <protection/>
    </xf>
    <xf numFmtId="3" fontId="23" fillId="0" borderId="23" xfId="0" applyNumberFormat="1" applyFont="1" applyBorder="1" applyAlignment="1" applyProtection="1">
      <alignment horizontal="left" indent="1"/>
      <protection/>
    </xf>
    <xf numFmtId="3" fontId="23" fillId="0" borderId="20" xfId="0" applyNumberFormat="1" applyFont="1" applyBorder="1" applyAlignment="1" applyProtection="1">
      <alignment/>
      <protection/>
    </xf>
    <xf numFmtId="3" fontId="23" fillId="0" borderId="0" xfId="0" applyNumberFormat="1" applyFont="1" applyAlignment="1" applyProtection="1">
      <alignment horizontal="left" indent="1"/>
      <protection/>
    </xf>
    <xf numFmtId="3" fontId="30" fillId="0" borderId="0" xfId="0" applyNumberFormat="1" applyFont="1" applyAlignment="1" applyProtection="1">
      <alignment vertical="center"/>
      <protection/>
    </xf>
    <xf numFmtId="3" fontId="30" fillId="34" borderId="19" xfId="0" applyNumberFormat="1" applyFont="1" applyFill="1" applyBorder="1" applyAlignment="1" applyProtection="1">
      <alignment vertical="center"/>
      <protection/>
    </xf>
    <xf numFmtId="3" fontId="32" fillId="34" borderId="20" xfId="0" applyNumberFormat="1" applyFont="1" applyFill="1" applyBorder="1" applyAlignment="1" applyProtection="1">
      <alignment vertical="center"/>
      <protection/>
    </xf>
    <xf numFmtId="4" fontId="33" fillId="34" borderId="20" xfId="0" applyNumberFormat="1" applyFont="1" applyFill="1" applyBorder="1" applyAlignment="1" applyProtection="1">
      <alignment vertical="center"/>
      <protection/>
    </xf>
    <xf numFmtId="4" fontId="32" fillId="34" borderId="20" xfId="0" applyNumberFormat="1" applyFont="1" applyFill="1" applyBorder="1" applyAlignment="1" applyProtection="1">
      <alignment vertical="center"/>
      <protection/>
    </xf>
    <xf numFmtId="3" fontId="30" fillId="34" borderId="21" xfId="0" applyNumberFormat="1" applyFont="1" applyFill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/>
      <protection/>
    </xf>
    <xf numFmtId="3" fontId="23" fillId="0" borderId="14" xfId="0" applyNumberFormat="1" applyFont="1" applyBorder="1" applyAlignment="1" applyProtection="1">
      <alignment/>
      <protection/>
    </xf>
    <xf numFmtId="3" fontId="23" fillId="0" borderId="14" xfId="0" applyNumberFormat="1" applyFont="1" applyBorder="1" applyAlignment="1" applyProtection="1">
      <alignment horizontal="left" indent="1"/>
      <protection/>
    </xf>
    <xf numFmtId="3" fontId="23" fillId="0" borderId="15" xfId="0" applyNumberFormat="1" applyFont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/>
      <protection/>
    </xf>
    <xf numFmtId="3" fontId="11" fillId="34" borderId="0" xfId="0" applyNumberFormat="1" applyFont="1" applyFill="1" applyAlignment="1" applyProtection="1">
      <alignment/>
      <protection/>
    </xf>
    <xf numFmtId="168" fontId="11" fillId="34" borderId="0" xfId="51" applyNumberFormat="1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horizontal="left" indent="1"/>
      <protection/>
    </xf>
    <xf numFmtId="4" fontId="11" fillId="34" borderId="0" xfId="0" applyNumberFormat="1" applyFont="1" applyFill="1" applyBorder="1" applyAlignment="1" applyProtection="1">
      <alignment horizontal="right"/>
      <protection/>
    </xf>
    <xf numFmtId="168" fontId="21" fillId="0" borderId="17" xfId="51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left" indent="1"/>
      <protection/>
    </xf>
    <xf numFmtId="3" fontId="0" fillId="0" borderId="0" xfId="0" applyNumberFormat="1" applyFont="1" applyBorder="1" applyAlignment="1" applyProtection="1">
      <alignment horizontal="left" indent="1"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3" fontId="0" fillId="34" borderId="0" xfId="0" applyNumberFormat="1" applyFont="1" applyFill="1" applyBorder="1" applyAlignment="1" applyProtection="1">
      <alignment horizontal="left" indent="1"/>
      <protection/>
    </xf>
    <xf numFmtId="4" fontId="11" fillId="34" borderId="0" xfId="0" applyNumberFormat="1" applyFont="1" applyFill="1" applyBorder="1" applyAlignment="1" applyProtection="1">
      <alignment/>
      <protection/>
    </xf>
    <xf numFmtId="3" fontId="22" fillId="34" borderId="0" xfId="0" applyNumberFormat="1" applyFont="1" applyFill="1" applyBorder="1" applyAlignment="1" applyProtection="1">
      <alignment horizontal="left" indent="1"/>
      <protection/>
    </xf>
    <xf numFmtId="10" fontId="11" fillId="34" borderId="0" xfId="51" applyNumberFormat="1" applyFont="1" applyFill="1" applyBorder="1" applyAlignment="1" applyProtection="1">
      <alignment/>
      <protection/>
    </xf>
    <xf numFmtId="3" fontId="34" fillId="0" borderId="0" xfId="0" applyNumberFormat="1" applyFont="1" applyAlignment="1" applyProtection="1">
      <alignment vertical="center"/>
      <protection/>
    </xf>
    <xf numFmtId="3" fontId="34" fillId="34" borderId="19" xfId="0" applyNumberFormat="1" applyFont="1" applyFill="1" applyBorder="1" applyAlignment="1" applyProtection="1">
      <alignment vertical="center"/>
      <protection/>
    </xf>
    <xf numFmtId="3" fontId="36" fillId="34" borderId="20" xfId="0" applyNumberFormat="1" applyFont="1" applyFill="1" applyBorder="1" applyAlignment="1" applyProtection="1">
      <alignment vertical="center"/>
      <protection/>
    </xf>
    <xf numFmtId="4" fontId="36" fillId="34" borderId="20" xfId="0" applyNumberFormat="1" applyFont="1" applyFill="1" applyBorder="1" applyAlignment="1" applyProtection="1">
      <alignment vertical="center"/>
      <protection/>
    </xf>
    <xf numFmtId="3" fontId="37" fillId="34" borderId="21" xfId="0" applyNumberFormat="1" applyFont="1" applyFill="1" applyBorder="1" applyAlignment="1" applyProtection="1">
      <alignment vertical="center"/>
      <protection/>
    </xf>
    <xf numFmtId="3" fontId="16" fillId="34" borderId="13" xfId="0" applyNumberFormat="1" applyFont="1" applyFill="1" applyBorder="1" applyAlignment="1" applyProtection="1">
      <alignment/>
      <protection/>
    </xf>
    <xf numFmtId="3" fontId="16" fillId="34" borderId="14" xfId="0" applyNumberFormat="1" applyFont="1" applyFill="1" applyBorder="1" applyAlignment="1" applyProtection="1">
      <alignment/>
      <protection/>
    </xf>
    <xf numFmtId="3" fontId="16" fillId="34" borderId="15" xfId="0" applyNumberFormat="1" applyFont="1" applyFill="1" applyBorder="1" applyAlignment="1" applyProtection="1">
      <alignment/>
      <protection/>
    </xf>
    <xf numFmtId="3" fontId="34" fillId="0" borderId="0" xfId="0" applyNumberFormat="1" applyFont="1" applyAlignment="1" applyProtection="1">
      <alignment/>
      <protection/>
    </xf>
    <xf numFmtId="3" fontId="34" fillId="34" borderId="16" xfId="0" applyNumberFormat="1" applyFont="1" applyFill="1" applyBorder="1" applyAlignment="1" applyProtection="1">
      <alignment/>
      <protection/>
    </xf>
    <xf numFmtId="3" fontId="38" fillId="34" borderId="0" xfId="0" applyNumberFormat="1" applyFont="1" applyFill="1" applyBorder="1" applyAlignment="1" applyProtection="1">
      <alignment/>
      <protection/>
    </xf>
    <xf numFmtId="3" fontId="34" fillId="34" borderId="0" xfId="0" applyNumberFormat="1" applyFont="1" applyFill="1" applyBorder="1" applyAlignment="1" applyProtection="1">
      <alignment/>
      <protection/>
    </xf>
    <xf numFmtId="3" fontId="27" fillId="34" borderId="0" xfId="0" applyNumberFormat="1" applyFont="1" applyFill="1" applyBorder="1" applyAlignment="1" applyProtection="1">
      <alignment/>
      <protection locked="0"/>
    </xf>
    <xf numFmtId="3" fontId="11" fillId="34" borderId="0" xfId="0" applyNumberFormat="1" applyFont="1" applyFill="1" applyBorder="1" applyAlignment="1" applyProtection="1">
      <alignment horizontal="right" vertical="center"/>
      <protection/>
    </xf>
    <xf numFmtId="3" fontId="0" fillId="34" borderId="0" xfId="0" applyNumberFormat="1" applyFont="1" applyFill="1" applyBorder="1" applyAlignment="1" applyProtection="1">
      <alignment vertical="center"/>
      <protection/>
    </xf>
    <xf numFmtId="4" fontId="39" fillId="33" borderId="17" xfId="0" applyNumberFormat="1" applyFont="1" applyFill="1" applyBorder="1" applyAlignment="1" applyProtection="1">
      <alignment vertical="center"/>
      <protection locked="0"/>
    </xf>
    <xf numFmtId="0" fontId="13" fillId="34" borderId="18" xfId="0" applyFont="1" applyFill="1" applyBorder="1" applyAlignment="1" applyProtection="1">
      <alignment/>
      <protection/>
    </xf>
    <xf numFmtId="3" fontId="16" fillId="34" borderId="22" xfId="0" applyNumberFormat="1" applyFont="1" applyFill="1" applyBorder="1" applyAlignment="1" applyProtection="1">
      <alignment/>
      <protection/>
    </xf>
    <xf numFmtId="3" fontId="16" fillId="34" borderId="23" xfId="0" applyNumberFormat="1" applyFont="1" applyFill="1" applyBorder="1" applyAlignment="1" applyProtection="1">
      <alignment/>
      <protection/>
    </xf>
    <xf numFmtId="3" fontId="0" fillId="34" borderId="23" xfId="0" applyNumberFormat="1" applyFont="1" applyFill="1" applyBorder="1" applyAlignment="1" applyProtection="1">
      <alignment/>
      <protection/>
    </xf>
    <xf numFmtId="3" fontId="16" fillId="34" borderId="24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 vertical="center"/>
      <protection/>
    </xf>
    <xf numFmtId="3" fontId="0" fillId="34" borderId="19" xfId="0" applyNumberFormat="1" applyFont="1" applyFill="1" applyBorder="1" applyAlignment="1" applyProtection="1">
      <alignment vertical="center"/>
      <protection/>
    </xf>
    <xf numFmtId="3" fontId="0" fillId="34" borderId="20" xfId="0" applyNumberFormat="1" applyFont="1" applyFill="1" applyBorder="1" applyAlignment="1" applyProtection="1">
      <alignment vertical="center"/>
      <protection/>
    </xf>
    <xf numFmtId="3" fontId="1" fillId="34" borderId="20" xfId="0" applyNumberFormat="1" applyFont="1" applyFill="1" applyBorder="1" applyAlignment="1" applyProtection="1">
      <alignment vertical="center"/>
      <protection/>
    </xf>
    <xf numFmtId="3" fontId="11" fillId="34" borderId="20" xfId="0" applyNumberFormat="1" applyFont="1" applyFill="1" applyBorder="1" applyAlignment="1" applyProtection="1">
      <alignment horizontal="right" vertical="center"/>
      <protection/>
    </xf>
    <xf numFmtId="3" fontId="11" fillId="34" borderId="0" xfId="0" applyNumberFormat="1" applyFont="1" applyFill="1" applyBorder="1" applyAlignment="1" applyProtection="1">
      <alignment vertical="center"/>
      <protection/>
    </xf>
    <xf numFmtId="4" fontId="1" fillId="34" borderId="20" xfId="0" applyNumberFormat="1" applyFont="1" applyFill="1" applyBorder="1" applyAlignment="1" applyProtection="1">
      <alignment vertical="center"/>
      <protection/>
    </xf>
    <xf numFmtId="3" fontId="0" fillId="34" borderId="21" xfId="0" applyNumberFormat="1" applyFont="1" applyFill="1" applyBorder="1" applyAlignment="1" applyProtection="1">
      <alignment vertical="center"/>
      <protection/>
    </xf>
    <xf numFmtId="3" fontId="0" fillId="34" borderId="13" xfId="0" applyNumberFormat="1" applyFont="1" applyFill="1" applyBorder="1" applyAlignment="1" applyProtection="1">
      <alignment/>
      <protection/>
    </xf>
    <xf numFmtId="3" fontId="0" fillId="34" borderId="14" xfId="0" applyNumberFormat="1" applyFont="1" applyFill="1" applyBorder="1" applyAlignment="1" applyProtection="1">
      <alignment/>
      <protection/>
    </xf>
    <xf numFmtId="3" fontId="11" fillId="34" borderId="14" xfId="0" applyNumberFormat="1" applyFont="1" applyFill="1" applyBorder="1" applyAlignment="1" applyProtection="1">
      <alignment horizontal="right"/>
      <protection/>
    </xf>
    <xf numFmtId="3" fontId="0" fillId="34" borderId="15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left"/>
      <protection/>
    </xf>
    <xf numFmtId="0" fontId="13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 quotePrefix="1">
      <alignment/>
      <protection/>
    </xf>
    <xf numFmtId="0" fontId="11" fillId="34" borderId="0" xfId="0" applyFont="1" applyFill="1" applyBorder="1" applyAlignment="1" applyProtection="1">
      <alignment horizontal="right"/>
      <protection/>
    </xf>
    <xf numFmtId="4" fontId="13" fillId="34" borderId="0" xfId="51" applyNumberFormat="1" applyFont="1" applyFill="1" applyBorder="1" applyAlignment="1" applyProtection="1">
      <alignment horizontal="right"/>
      <protection/>
    </xf>
    <xf numFmtId="0" fontId="12" fillId="34" borderId="0" xfId="0" applyFont="1" applyFill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/>
      <protection/>
    </xf>
    <xf numFmtId="0" fontId="12" fillId="34" borderId="23" xfId="0" applyFont="1" applyFill="1" applyBorder="1" applyAlignment="1" applyProtection="1">
      <alignment horizontal="left"/>
      <protection/>
    </xf>
    <xf numFmtId="0" fontId="13" fillId="34" borderId="23" xfId="0" applyFont="1" applyFill="1" applyBorder="1" applyAlignment="1" applyProtection="1">
      <alignment/>
      <protection/>
    </xf>
    <xf numFmtId="0" fontId="11" fillId="34" borderId="23" xfId="0" applyFont="1" applyFill="1" applyBorder="1" applyAlignment="1" applyProtection="1">
      <alignment/>
      <protection/>
    </xf>
    <xf numFmtId="0" fontId="13" fillId="34" borderId="23" xfId="0" applyFont="1" applyFill="1" applyBorder="1" applyAlignment="1" applyProtection="1">
      <alignment horizontal="left"/>
      <protection/>
    </xf>
    <xf numFmtId="168" fontId="13" fillId="34" borderId="23" xfId="51" applyNumberFormat="1" applyFont="1" applyFill="1" applyBorder="1" applyAlignment="1" applyProtection="1">
      <alignment horizontal="right"/>
      <protection/>
    </xf>
    <xf numFmtId="0" fontId="13" fillId="34" borderId="24" xfId="0" applyFont="1" applyFill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left"/>
      <protection/>
    </xf>
    <xf numFmtId="3" fontId="11" fillId="0" borderId="22" xfId="0" applyNumberFormat="1" applyFont="1" applyBorder="1" applyAlignment="1" applyProtection="1">
      <alignment/>
      <protection/>
    </xf>
    <xf numFmtId="3" fontId="14" fillId="0" borderId="23" xfId="0" applyNumberFormat="1" applyFont="1" applyBorder="1" applyAlignment="1" applyProtection="1">
      <alignment/>
      <protection/>
    </xf>
    <xf numFmtId="3" fontId="11" fillId="0" borderId="23" xfId="0" applyNumberFormat="1" applyFont="1" applyBorder="1" applyAlignment="1" applyProtection="1">
      <alignment/>
      <protection/>
    </xf>
    <xf numFmtId="3" fontId="11" fillId="0" borderId="23" xfId="0" applyNumberFormat="1" applyFont="1" applyBorder="1" applyAlignment="1" applyProtection="1">
      <alignment horizontal="left"/>
      <protection/>
    </xf>
    <xf numFmtId="3" fontId="11" fillId="0" borderId="24" xfId="0" applyNumberFormat="1" applyFont="1" applyBorder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3" fillId="0" borderId="16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2" fillId="34" borderId="0" xfId="0" applyNumberFormat="1" applyFont="1" applyFill="1" applyBorder="1" applyAlignment="1" applyProtection="1">
      <alignment horizontal="left"/>
      <protection/>
    </xf>
    <xf numFmtId="3" fontId="12" fillId="34" borderId="0" xfId="0" applyNumberFormat="1" applyFont="1" applyFill="1" applyBorder="1" applyAlignment="1" applyProtection="1">
      <alignment/>
      <protection/>
    </xf>
    <xf numFmtId="3" fontId="12" fillId="34" borderId="0" xfId="0" applyNumberFormat="1" applyFont="1" applyFill="1" applyAlignment="1" applyProtection="1">
      <alignment/>
      <protection/>
    </xf>
    <xf numFmtId="3" fontId="13" fillId="0" borderId="18" xfId="0" applyNumberFormat="1" applyFont="1" applyBorder="1" applyAlignment="1" applyProtection="1">
      <alignment/>
      <protection/>
    </xf>
    <xf numFmtId="175" fontId="13" fillId="0" borderId="25" xfId="0" applyNumberFormat="1" applyFont="1" applyFill="1" applyBorder="1" applyAlignment="1" applyProtection="1">
      <alignment horizontal="right"/>
      <protection locked="0"/>
    </xf>
    <xf numFmtId="175" fontId="13" fillId="0" borderId="0" xfId="0" applyNumberFormat="1" applyFont="1" applyBorder="1" applyAlignment="1" applyProtection="1">
      <alignment/>
      <protection/>
    </xf>
    <xf numFmtId="175" fontId="40" fillId="33" borderId="26" xfId="0" applyNumberFormat="1" applyFont="1" applyFill="1" applyBorder="1" applyAlignment="1" applyProtection="1">
      <alignment horizontal="right"/>
      <protection locked="0"/>
    </xf>
    <xf numFmtId="168" fontId="12" fillId="0" borderId="25" xfId="51" applyNumberFormat="1" applyFont="1" applyBorder="1" applyAlignment="1" applyProtection="1">
      <alignment/>
      <protection/>
    </xf>
    <xf numFmtId="174" fontId="12" fillId="33" borderId="10" xfId="0" applyNumberFormat="1" applyFont="1" applyFill="1" applyBorder="1" applyAlignment="1" applyProtection="1">
      <alignment horizontal="center"/>
      <protection locked="0"/>
    </xf>
    <xf numFmtId="174" fontId="13" fillId="0" borderId="11" xfId="0" applyNumberFormat="1" applyFont="1" applyBorder="1" applyAlignment="1">
      <alignment horizontal="center"/>
    </xf>
    <xf numFmtId="168" fontId="13" fillId="34" borderId="0" xfId="51" applyNumberFormat="1" applyFont="1" applyFill="1" applyBorder="1" applyAlignment="1" applyProtection="1">
      <alignment horizontal="right"/>
      <protection/>
    </xf>
    <xf numFmtId="4" fontId="35" fillId="34" borderId="20" xfId="0" applyNumberFormat="1" applyFont="1" applyFill="1" applyBorder="1" applyAlignment="1" applyProtection="1">
      <alignment horizontal="right" vertical="center"/>
      <protection/>
    </xf>
    <xf numFmtId="0" fontId="35" fillId="0" borderId="20" xfId="0" applyFont="1" applyBorder="1" applyAlignment="1">
      <alignment horizontal="right" vertical="center"/>
    </xf>
    <xf numFmtId="3" fontId="1" fillId="33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34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4" fontId="11" fillId="34" borderId="20" xfId="0" applyNumberFormat="1" applyFont="1" applyFill="1" applyBorder="1" applyAlignment="1" applyProtection="1">
      <alignment vertical="center"/>
      <protection/>
    </xf>
    <xf numFmtId="0" fontId="11" fillId="0" borderId="20" xfId="0" applyFont="1" applyBorder="1" applyAlignment="1">
      <alignment vertical="center"/>
    </xf>
    <xf numFmtId="4" fontId="11" fillId="34" borderId="0" xfId="51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68" fontId="41" fillId="33" borderId="19" xfId="51" applyNumberFormat="1" applyFont="1" applyFill="1" applyBorder="1" applyAlignment="1" applyProtection="1">
      <alignment horizontal="right"/>
      <protection locked="0"/>
    </xf>
    <xf numFmtId="168" fontId="12" fillId="0" borderId="21" xfId="51" applyNumberFormat="1" applyFont="1" applyBorder="1" applyAlignment="1">
      <alignment/>
    </xf>
    <xf numFmtId="175" fontId="13" fillId="0" borderId="27" xfId="51" applyNumberFormat="1" applyFont="1" applyFill="1" applyBorder="1" applyAlignment="1" applyProtection="1">
      <alignment horizontal="right"/>
      <protection locked="0"/>
    </xf>
    <xf numFmtId="175" fontId="13" fillId="0" borderId="28" xfId="51" applyNumberFormat="1" applyFont="1" applyFill="1" applyBorder="1" applyAlignment="1">
      <alignment/>
    </xf>
    <xf numFmtId="168" fontId="12" fillId="34" borderId="0" xfId="51" applyNumberFormat="1" applyFont="1" applyFill="1" applyBorder="1" applyAlignment="1" applyProtection="1">
      <alignment horizontal="right"/>
      <protection/>
    </xf>
    <xf numFmtId="175" fontId="40" fillId="33" borderId="19" xfId="0" applyNumberFormat="1" applyFont="1" applyFill="1" applyBorder="1" applyAlignment="1" applyProtection="1">
      <alignment horizontal="right"/>
      <protection locked="0"/>
    </xf>
    <xf numFmtId="175" fontId="13" fillId="0" borderId="20" xfId="0" applyNumberFormat="1" applyFont="1" applyBorder="1" applyAlignment="1">
      <alignment/>
    </xf>
    <xf numFmtId="175" fontId="13" fillId="0" borderId="21" xfId="0" applyNumberFormat="1" applyFont="1" applyBorder="1" applyAlignment="1">
      <alignment/>
    </xf>
    <xf numFmtId="168" fontId="12" fillId="0" borderId="27" xfId="51" applyNumberFormat="1" applyFont="1" applyBorder="1" applyAlignment="1" applyProtection="1">
      <alignment/>
      <protection/>
    </xf>
    <xf numFmtId="0" fontId="12" fillId="0" borderId="29" xfId="0" applyFont="1" applyBorder="1" applyAlignment="1">
      <alignment/>
    </xf>
    <xf numFmtId="0" fontId="12" fillId="0" borderId="28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_KYN02-FF-NewKalk-010510.xls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6"/>
  <sheetViews>
    <sheetView showGridLines="0" tabSelected="1" zoomScale="110" zoomScaleNormal="110" zoomScalePageLayoutView="0" workbookViewId="0" topLeftCell="A1">
      <selection activeCell="Q3" sqref="Q3"/>
    </sheetView>
  </sheetViews>
  <sheetFormatPr defaultColWidth="10.8515625" defaultRowHeight="12.75"/>
  <cols>
    <col min="1" max="1" width="0.85546875" style="2" customWidth="1"/>
    <col min="2" max="2" width="1.8515625" style="2" customWidth="1"/>
    <col min="3" max="3" width="4.28125" style="2" customWidth="1"/>
    <col min="4" max="4" width="16.8515625" style="2" customWidth="1"/>
    <col min="5" max="5" width="3.28125" style="2" customWidth="1"/>
    <col min="6" max="6" width="2.28125" style="2" customWidth="1"/>
    <col min="7" max="7" width="3.28125" style="2" customWidth="1"/>
    <col min="8" max="8" width="5.8515625" style="2" customWidth="1"/>
    <col min="9" max="9" width="3.28125" style="2" customWidth="1"/>
    <col min="10" max="10" width="3.140625" style="2" customWidth="1"/>
    <col min="11" max="11" width="3.28125" style="2" customWidth="1"/>
    <col min="12" max="12" width="7.7109375" style="2" bestFit="1" customWidth="1"/>
    <col min="13" max="13" width="2.28125" style="2" customWidth="1"/>
    <col min="14" max="14" width="7.140625" style="2" customWidth="1"/>
    <col min="15" max="15" width="4.00390625" style="2" customWidth="1"/>
    <col min="16" max="16" width="5.8515625" style="2" customWidth="1"/>
    <col min="17" max="17" width="9.7109375" style="2" bestFit="1" customWidth="1"/>
    <col min="18" max="18" width="2.00390625" style="2" customWidth="1"/>
    <col min="19" max="19" width="1.1484375" style="2" customWidth="1"/>
    <col min="20" max="20" width="2.00390625" style="2" customWidth="1"/>
    <col min="21" max="16384" width="10.8515625" style="2" customWidth="1"/>
  </cols>
  <sheetData>
    <row r="1" s="1" customFormat="1" ht="4.5" customHeight="1"/>
    <row r="2" spans="2:18" ht="15">
      <c r="B2" s="3" t="s">
        <v>58</v>
      </c>
      <c r="D2" s="3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5" t="s">
        <v>0</v>
      </c>
      <c r="Q2" s="192">
        <v>39947</v>
      </c>
      <c r="R2" s="193"/>
    </row>
    <row r="3" spans="2:18" s="6" customFormat="1" ht="9.75">
      <c r="B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5:18" s="1" customFormat="1" ht="6" customHeight="1"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12.75">
      <c r="B5" s="9"/>
      <c r="C5" s="10" t="s">
        <v>2</v>
      </c>
      <c r="D5" s="11" t="s">
        <v>3</v>
      </c>
      <c r="E5" s="12"/>
      <c r="G5" s="13" t="s">
        <v>4</v>
      </c>
      <c r="H5" s="11" t="s">
        <v>5</v>
      </c>
      <c r="I5" s="14"/>
      <c r="J5" s="14"/>
      <c r="K5" s="14"/>
      <c r="L5" s="14"/>
      <c r="M5" s="12"/>
      <c r="O5" s="13" t="s">
        <v>6</v>
      </c>
      <c r="P5" s="197">
        <v>212000078</v>
      </c>
      <c r="Q5" s="198"/>
      <c r="R5" s="199"/>
    </row>
    <row r="6" spans="5:18" s="6" customFormat="1" ht="7.5" customHeight="1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8" s="15" customFormat="1" ht="3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</row>
    <row r="8" spans="2:18" ht="12.75">
      <c r="B8" s="19"/>
      <c r="C8" s="20" t="s">
        <v>7</v>
      </c>
      <c r="D8" s="9"/>
      <c r="E8" s="9"/>
      <c r="F8" s="9"/>
      <c r="H8" s="9"/>
      <c r="I8" s="21"/>
      <c r="L8" s="9"/>
      <c r="M8" s="9"/>
      <c r="O8" s="22" t="s">
        <v>8</v>
      </c>
      <c r="P8" s="9"/>
      <c r="Q8" s="23">
        <v>80.21</v>
      </c>
      <c r="R8" s="24"/>
    </row>
    <row r="9" spans="2:18" ht="12.75">
      <c r="B9" s="19"/>
      <c r="C9" s="20" t="s">
        <v>9</v>
      </c>
      <c r="D9" s="9"/>
      <c r="E9" s="9"/>
      <c r="F9" s="25"/>
      <c r="G9" s="26" t="s">
        <v>10</v>
      </c>
      <c r="H9" s="27"/>
      <c r="I9" s="28"/>
      <c r="J9" s="27"/>
      <c r="K9" s="28"/>
      <c r="L9" s="28"/>
      <c r="M9" s="28"/>
      <c r="N9" s="29"/>
      <c r="O9" s="22" t="s">
        <v>11</v>
      </c>
      <c r="P9" s="9"/>
      <c r="Q9" s="23">
        <v>0</v>
      </c>
      <c r="R9" s="24"/>
    </row>
    <row r="10" spans="2:18" s="15" customFormat="1" ht="3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ht="12.75">
      <c r="B11" s="19"/>
      <c r="C11" s="33" t="s">
        <v>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 t="s">
        <v>12</v>
      </c>
      <c r="O11" s="34"/>
      <c r="P11" s="34"/>
      <c r="Q11" s="35">
        <f>Q8+Q9</f>
        <v>80.21</v>
      </c>
      <c r="R11" s="24"/>
    </row>
    <row r="12" spans="2:18" s="6" customFormat="1" ht="3" customHeight="1">
      <c r="B12" s="36"/>
      <c r="C12" s="37"/>
      <c r="D12" s="38"/>
      <c r="E12" s="37"/>
      <c r="F12" s="39"/>
      <c r="G12" s="37"/>
      <c r="H12" s="39"/>
      <c r="I12" s="37"/>
      <c r="J12" s="39"/>
      <c r="K12" s="39"/>
      <c r="L12" s="39"/>
      <c r="M12" s="37"/>
      <c r="N12" s="40"/>
      <c r="O12" s="37"/>
      <c r="P12" s="39"/>
      <c r="Q12" s="41"/>
      <c r="R12" s="42"/>
    </row>
    <row r="13" spans="2:21" ht="12.75">
      <c r="B13" s="19"/>
      <c r="C13" s="33" t="s">
        <v>13</v>
      </c>
      <c r="D13" s="34"/>
      <c r="E13" s="34"/>
      <c r="F13" s="34"/>
      <c r="G13" s="34"/>
      <c r="H13" s="34"/>
      <c r="I13" s="34"/>
      <c r="J13" s="34"/>
      <c r="K13" s="34"/>
      <c r="L13" s="43">
        <v>0.069</v>
      </c>
      <c r="M13" s="34"/>
      <c r="N13" s="44"/>
      <c r="O13" s="45"/>
      <c r="P13" s="34"/>
      <c r="Q13" s="46">
        <f>L13*Q11</f>
        <v>5.53449</v>
      </c>
      <c r="R13" s="24"/>
      <c r="U13" s="47"/>
    </row>
    <row r="14" spans="2:18" s="48" customFormat="1" ht="3" customHeight="1">
      <c r="B14" s="49"/>
      <c r="F14" s="50"/>
      <c r="H14" s="50"/>
      <c r="J14" s="50"/>
      <c r="L14" s="50"/>
      <c r="N14" s="50"/>
      <c r="O14" s="51"/>
      <c r="P14" s="50"/>
      <c r="Q14" s="52"/>
      <c r="R14" s="53"/>
    </row>
    <row r="15" spans="2:18" ht="12.75">
      <c r="B15" s="19"/>
      <c r="C15" s="33" t="s">
        <v>14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4"/>
      <c r="O15" s="45" t="s">
        <v>8</v>
      </c>
      <c r="P15" s="34"/>
      <c r="Q15" s="23">
        <v>1</v>
      </c>
      <c r="R15" s="24"/>
    </row>
    <row r="16" spans="2:18" s="31" customFormat="1" ht="3" customHeight="1">
      <c r="B16" s="30"/>
      <c r="F16" s="54"/>
      <c r="H16" s="54"/>
      <c r="J16" s="54"/>
      <c r="L16" s="54"/>
      <c r="N16" s="54"/>
      <c r="O16" s="55"/>
      <c r="P16" s="54"/>
      <c r="Q16" s="56"/>
      <c r="R16" s="32"/>
    </row>
    <row r="17" spans="2:18" ht="12.75">
      <c r="B17" s="19"/>
      <c r="C17" s="20" t="s">
        <v>15</v>
      </c>
      <c r="D17" s="9"/>
      <c r="E17" s="9"/>
      <c r="F17" s="9"/>
      <c r="H17" s="9"/>
      <c r="I17" s="21"/>
      <c r="L17" s="9"/>
      <c r="M17" s="9"/>
      <c r="O17" s="22" t="s">
        <v>8</v>
      </c>
      <c r="P17" s="9"/>
      <c r="Q17" s="23">
        <v>36.8</v>
      </c>
      <c r="R17" s="24"/>
    </row>
    <row r="18" spans="2:18" ht="12.75">
      <c r="B18" s="19"/>
      <c r="C18" s="20" t="s">
        <v>9</v>
      </c>
      <c r="D18" s="9"/>
      <c r="E18" s="9"/>
      <c r="F18" s="25"/>
      <c r="G18" s="26" t="s">
        <v>10</v>
      </c>
      <c r="H18" s="27"/>
      <c r="I18" s="28"/>
      <c r="J18" s="27"/>
      <c r="K18" s="28"/>
      <c r="L18" s="28"/>
      <c r="M18" s="28"/>
      <c r="N18" s="29"/>
      <c r="O18" s="22" t="s">
        <v>11</v>
      </c>
      <c r="P18" s="9"/>
      <c r="Q18" s="23">
        <v>0</v>
      </c>
      <c r="R18" s="24"/>
    </row>
    <row r="19" spans="2:18" s="31" customFormat="1" ht="3" customHeight="1">
      <c r="B19" s="30"/>
      <c r="F19" s="54"/>
      <c r="H19" s="54"/>
      <c r="J19" s="54"/>
      <c r="L19" s="54"/>
      <c r="N19" s="54"/>
      <c r="O19" s="55"/>
      <c r="P19" s="54"/>
      <c r="Q19" s="56"/>
      <c r="R19" s="32"/>
    </row>
    <row r="20" spans="2:18" ht="12.75">
      <c r="B20" s="19"/>
      <c r="C20" s="33" t="s">
        <v>15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44"/>
      <c r="O20" s="45"/>
      <c r="P20" s="34"/>
      <c r="Q20" s="35">
        <f>Q17+Q18</f>
        <v>36.8</v>
      </c>
      <c r="R20" s="24"/>
    </row>
    <row r="21" spans="2:18" s="57" customFormat="1" ht="6" customHeight="1">
      <c r="B21" s="49"/>
      <c r="C21" s="48"/>
      <c r="D21" s="48"/>
      <c r="E21" s="48"/>
      <c r="F21" s="50"/>
      <c r="G21" s="48"/>
      <c r="H21" s="50"/>
      <c r="I21" s="48"/>
      <c r="J21" s="50"/>
      <c r="K21" s="48"/>
      <c r="L21" s="50"/>
      <c r="M21" s="48"/>
      <c r="N21" s="50"/>
      <c r="O21" s="50"/>
      <c r="P21" s="50"/>
      <c r="Q21" s="58"/>
      <c r="R21" s="53"/>
    </row>
    <row r="22" spans="2:18" s="59" customFormat="1" ht="19.5" customHeight="1">
      <c r="B22" s="60"/>
      <c r="C22" s="61" t="s">
        <v>16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1"/>
      <c r="P22" s="61"/>
      <c r="Q22" s="63">
        <f>Q11+Q13+Q15+Q20</f>
        <v>123.54449</v>
      </c>
      <c r="R22" s="64"/>
    </row>
    <row r="23" spans="2:18" s="31" customFormat="1" ht="3" customHeight="1">
      <c r="B23" s="30"/>
      <c r="F23" s="54"/>
      <c r="H23" s="54"/>
      <c r="J23" s="54"/>
      <c r="L23" s="54"/>
      <c r="N23" s="54"/>
      <c r="O23" s="54"/>
      <c r="P23" s="54"/>
      <c r="Q23" s="56"/>
      <c r="R23" s="32"/>
    </row>
    <row r="24" spans="2:18" ht="12.75">
      <c r="B24" s="19"/>
      <c r="C24" s="33" t="s">
        <v>17</v>
      </c>
      <c r="D24" s="34"/>
      <c r="E24" s="34"/>
      <c r="F24" s="34"/>
      <c r="G24" s="34"/>
      <c r="H24" s="34"/>
      <c r="I24" s="34"/>
      <c r="J24" s="34"/>
      <c r="K24" s="34"/>
      <c r="L24" s="43">
        <v>0.1458</v>
      </c>
      <c r="M24" s="34"/>
      <c r="N24" s="44"/>
      <c r="O24" s="45"/>
      <c r="P24" s="34"/>
      <c r="Q24" s="46">
        <f>L24*Q22</f>
        <v>18.012786642000002</v>
      </c>
      <c r="R24" s="24"/>
    </row>
    <row r="25" spans="2:18" s="57" customFormat="1" ht="3" customHeight="1">
      <c r="B25" s="49"/>
      <c r="C25" s="48"/>
      <c r="D25" s="48"/>
      <c r="E25" s="48"/>
      <c r="F25" s="50"/>
      <c r="G25" s="48"/>
      <c r="H25" s="50"/>
      <c r="I25" s="48"/>
      <c r="J25" s="50"/>
      <c r="K25" s="48"/>
      <c r="L25" s="48"/>
      <c r="M25" s="48"/>
      <c r="N25" s="50"/>
      <c r="O25" s="50"/>
      <c r="P25" s="50"/>
      <c r="Q25" s="48"/>
      <c r="R25" s="53"/>
    </row>
    <row r="26" spans="2:18" ht="12.75">
      <c r="B26" s="19"/>
      <c r="C26" s="20" t="s">
        <v>18</v>
      </c>
      <c r="D26" s="9"/>
      <c r="E26" s="9"/>
      <c r="F26" s="25"/>
      <c r="H26" s="9"/>
      <c r="I26" s="9"/>
      <c r="L26" s="9"/>
      <c r="M26" s="9"/>
      <c r="N26" s="65"/>
      <c r="O26" s="22" t="s">
        <v>11</v>
      </c>
      <c r="P26" s="9"/>
      <c r="Q26" s="23">
        <v>0.6</v>
      </c>
      <c r="R26" s="24"/>
    </row>
    <row r="27" spans="2:18" s="57" customFormat="1" ht="3" customHeight="1">
      <c r="B27" s="49"/>
      <c r="C27" s="48"/>
      <c r="D27" s="48"/>
      <c r="E27" s="48"/>
      <c r="F27" s="50"/>
      <c r="G27" s="48"/>
      <c r="H27" s="50"/>
      <c r="I27" s="48"/>
      <c r="J27" s="50"/>
      <c r="K27" s="48"/>
      <c r="L27" s="50"/>
      <c r="M27" s="48"/>
      <c r="N27" s="50"/>
      <c r="O27" s="50"/>
      <c r="P27" s="50"/>
      <c r="Q27" s="48"/>
      <c r="R27" s="53"/>
    </row>
    <row r="28" spans="2:18" s="59" customFormat="1" ht="19.5" customHeight="1">
      <c r="B28" s="60"/>
      <c r="C28" s="61" t="s">
        <v>19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3">
        <f>Q22+Q24+Q26</f>
        <v>142.157276642</v>
      </c>
      <c r="R28" s="64"/>
    </row>
    <row r="29" spans="2:18" s="57" customFormat="1" ht="3" customHeight="1">
      <c r="B29" s="49"/>
      <c r="C29" s="48"/>
      <c r="D29" s="48"/>
      <c r="E29" s="48"/>
      <c r="F29" s="50"/>
      <c r="G29" s="48"/>
      <c r="H29" s="50"/>
      <c r="I29" s="48"/>
      <c r="J29" s="50"/>
      <c r="K29" s="48"/>
      <c r="L29" s="50"/>
      <c r="M29" s="48"/>
      <c r="N29" s="50"/>
      <c r="O29" s="50"/>
      <c r="P29" s="50"/>
      <c r="Q29" s="48"/>
      <c r="R29" s="53"/>
    </row>
    <row r="30" spans="2:18" ht="12.75">
      <c r="B30" s="19"/>
      <c r="C30" s="33" t="s">
        <v>20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44"/>
      <c r="O30" s="45" t="s">
        <v>11</v>
      </c>
      <c r="P30" s="34"/>
      <c r="Q30" s="23">
        <v>3</v>
      </c>
      <c r="R30" s="24"/>
    </row>
    <row r="31" spans="2:18" s="57" customFormat="1" ht="3" customHeight="1">
      <c r="B31" s="49"/>
      <c r="C31" s="48"/>
      <c r="D31" s="48"/>
      <c r="E31" s="48"/>
      <c r="F31" s="50"/>
      <c r="G31" s="48"/>
      <c r="H31" s="50"/>
      <c r="I31" s="48"/>
      <c r="J31" s="50"/>
      <c r="K31" s="48"/>
      <c r="L31" s="50"/>
      <c r="M31" s="48"/>
      <c r="N31" s="50"/>
      <c r="O31" s="50"/>
      <c r="P31" s="50"/>
      <c r="Q31" s="48"/>
      <c r="R31" s="53"/>
    </row>
    <row r="32" spans="2:18" s="9" customFormat="1" ht="12.75">
      <c r="B32" s="19"/>
      <c r="C32" s="33" t="s">
        <v>21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4"/>
      <c r="O32" s="45" t="s">
        <v>11</v>
      </c>
      <c r="P32" s="66" t="b">
        <v>0</v>
      </c>
      <c r="Q32" s="46">
        <f>IF(P32=TRUE,1*21.55/60,0)</f>
        <v>0</v>
      </c>
      <c r="R32" s="24"/>
    </row>
    <row r="33" spans="2:18" s="57" customFormat="1" ht="3" customHeight="1">
      <c r="B33" s="67"/>
      <c r="C33" s="68"/>
      <c r="D33" s="68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9"/>
      <c r="P33" s="69"/>
      <c r="Q33" s="68"/>
      <c r="R33" s="70"/>
    </row>
    <row r="34" spans="2:18" s="59" customFormat="1" ht="19.5" customHeight="1">
      <c r="B34" s="60"/>
      <c r="C34" s="61" t="s">
        <v>22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3">
        <f>Q28+Q30+Q32</f>
        <v>145.157276642</v>
      </c>
      <c r="R34" s="64"/>
    </row>
    <row r="35" spans="2:18" s="71" customFormat="1" ht="6" customHeight="1"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  <c r="R35" s="72"/>
    </row>
    <row r="36" spans="2:18" s="6" customFormat="1" ht="9.7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7" t="s">
        <v>23</v>
      </c>
      <c r="M36" s="76"/>
      <c r="N36" s="78" t="s">
        <v>24</v>
      </c>
      <c r="O36" s="79"/>
      <c r="P36" s="76"/>
      <c r="Q36" s="76"/>
      <c r="R36" s="80"/>
    </row>
    <row r="37" spans="2:18" s="81" customFormat="1" ht="12.75">
      <c r="B37" s="82"/>
      <c r="C37" s="20" t="s">
        <v>25</v>
      </c>
      <c r="D37" s="20"/>
      <c r="E37" s="20"/>
      <c r="F37" s="20"/>
      <c r="I37" s="20"/>
      <c r="L37" s="83">
        <v>0.0358</v>
      </c>
      <c r="M37" s="84"/>
      <c r="N37" s="85">
        <v>0.0358</v>
      </c>
      <c r="O37" s="86" t="s">
        <v>26</v>
      </c>
      <c r="P37" s="20"/>
      <c r="Q37" s="87">
        <f aca="true" t="shared" si="0" ref="Q37:Q43">N37*Q$48</f>
        <v>5.71560768124021</v>
      </c>
      <c r="R37" s="88"/>
    </row>
    <row r="38" spans="2:18" s="81" customFormat="1" ht="12.75">
      <c r="B38" s="82"/>
      <c r="C38" s="20" t="s">
        <v>27</v>
      </c>
      <c r="D38" s="20"/>
      <c r="E38" s="20"/>
      <c r="F38" s="20"/>
      <c r="I38" s="20"/>
      <c r="L38" s="83">
        <v>0</v>
      </c>
      <c r="M38" s="84"/>
      <c r="N38" s="85">
        <v>0</v>
      </c>
      <c r="O38" s="89"/>
      <c r="P38" s="20"/>
      <c r="Q38" s="87">
        <f t="shared" si="0"/>
        <v>0</v>
      </c>
      <c r="R38" s="88"/>
    </row>
    <row r="39" spans="2:18" s="81" customFormat="1" ht="12.75">
      <c r="B39" s="82"/>
      <c r="C39" s="20" t="s">
        <v>28</v>
      </c>
      <c r="D39" s="20"/>
      <c r="E39" s="20"/>
      <c r="F39" s="20"/>
      <c r="I39" s="20"/>
      <c r="L39" s="83">
        <v>0.02</v>
      </c>
      <c r="M39" s="84"/>
      <c r="N39" s="85">
        <v>0.02</v>
      </c>
      <c r="O39" s="89"/>
      <c r="P39" s="20"/>
      <c r="Q39" s="87">
        <f t="shared" si="0"/>
        <v>3.1930769168939723</v>
      </c>
      <c r="R39" s="88"/>
    </row>
    <row r="40" spans="2:18" s="81" customFormat="1" ht="12.75">
      <c r="B40" s="82"/>
      <c r="C40" s="20" t="s">
        <v>29</v>
      </c>
      <c r="D40" s="20"/>
      <c r="E40" s="20"/>
      <c r="F40" s="20"/>
      <c r="I40" s="20"/>
      <c r="L40" s="83">
        <v>0.01</v>
      </c>
      <c r="M40" s="84"/>
      <c r="N40" s="85">
        <v>0.01</v>
      </c>
      <c r="O40" s="89"/>
      <c r="P40" s="20"/>
      <c r="Q40" s="87">
        <f t="shared" si="0"/>
        <v>1.5965384584469862</v>
      </c>
      <c r="R40" s="88"/>
    </row>
    <row r="41" spans="2:18" s="81" customFormat="1" ht="12.75">
      <c r="B41" s="82"/>
      <c r="C41" s="20" t="s">
        <v>30</v>
      </c>
      <c r="D41" s="20"/>
      <c r="E41" s="20"/>
      <c r="F41" s="20"/>
      <c r="I41" s="20"/>
      <c r="L41" s="83">
        <v>0.048</v>
      </c>
      <c r="M41" s="84"/>
      <c r="N41" s="85">
        <v>0.025</v>
      </c>
      <c r="O41" s="89"/>
      <c r="P41" s="20"/>
      <c r="Q41" s="87">
        <f t="shared" si="0"/>
        <v>3.9913461461174657</v>
      </c>
      <c r="R41" s="88"/>
    </row>
    <row r="42" spans="2:18" s="81" customFormat="1" ht="10.5" customHeight="1">
      <c r="B42" s="82"/>
      <c r="C42" s="20" t="s">
        <v>31</v>
      </c>
      <c r="D42" s="20"/>
      <c r="E42" s="20"/>
      <c r="F42" s="20"/>
      <c r="I42" s="20"/>
      <c r="L42" s="83">
        <f>N42</f>
        <v>0</v>
      </c>
      <c r="M42" s="84"/>
      <c r="N42" s="85">
        <v>0</v>
      </c>
      <c r="O42" s="89"/>
      <c r="P42" s="20"/>
      <c r="Q42" s="87">
        <f t="shared" si="0"/>
        <v>0</v>
      </c>
      <c r="R42" s="88"/>
    </row>
    <row r="43" spans="2:18" s="81" customFormat="1" ht="12.75">
      <c r="B43" s="82"/>
      <c r="C43" s="20" t="s">
        <v>32</v>
      </c>
      <c r="D43" s="20"/>
      <c r="E43" s="20"/>
      <c r="F43" s="20"/>
      <c r="I43" s="20"/>
      <c r="L43" s="83">
        <f>N43</f>
        <v>0</v>
      </c>
      <c r="M43" s="84"/>
      <c r="N43" s="85">
        <v>0</v>
      </c>
      <c r="O43" s="89"/>
      <c r="P43" s="20"/>
      <c r="Q43" s="87">
        <f t="shared" si="0"/>
        <v>0</v>
      </c>
      <c r="R43" s="88"/>
    </row>
    <row r="44" spans="2:18" s="57" customFormat="1" ht="3.75" customHeight="1">
      <c r="B44" s="49"/>
      <c r="C44" s="48"/>
      <c r="D44" s="48"/>
      <c r="E44" s="48"/>
      <c r="F44" s="48"/>
      <c r="G44" s="48"/>
      <c r="I44" s="48"/>
      <c r="L44" s="90"/>
      <c r="M44" s="91"/>
      <c r="N44" s="91"/>
      <c r="O44" s="92"/>
      <c r="P44" s="48"/>
      <c r="Q44" s="48"/>
      <c r="R44" s="53"/>
    </row>
    <row r="45" spans="2:18" ht="15">
      <c r="B45" s="19"/>
      <c r="C45" s="93" t="s">
        <v>33</v>
      </c>
      <c r="D45" s="34"/>
      <c r="E45" s="34"/>
      <c r="F45" s="34"/>
      <c r="G45" s="34"/>
      <c r="H45" s="34"/>
      <c r="I45" s="34"/>
      <c r="J45" s="34"/>
      <c r="K45" s="34"/>
      <c r="L45" s="94">
        <f>SUM(L36:L44)</f>
        <v>0.1138</v>
      </c>
      <c r="M45" s="95"/>
      <c r="N45" s="96">
        <f>SUM(N36:N44)</f>
        <v>0.09079999999999999</v>
      </c>
      <c r="O45" s="97"/>
      <c r="P45" s="34"/>
      <c r="Q45" s="98">
        <f>SUM(Q36:Q44)</f>
        <v>14.496569202698634</v>
      </c>
      <c r="R45" s="24"/>
    </row>
    <row r="46" spans="2:18" s="57" customFormat="1" ht="3.75" customHeight="1">
      <c r="B46" s="67"/>
      <c r="C46" s="48"/>
      <c r="D46" s="48"/>
      <c r="E46" s="48"/>
      <c r="F46" s="48"/>
      <c r="G46" s="48"/>
      <c r="I46" s="48"/>
      <c r="L46" s="48"/>
      <c r="M46" s="68"/>
      <c r="N46" s="99"/>
      <c r="O46" s="99"/>
      <c r="P46" s="68"/>
      <c r="Q46" s="68"/>
      <c r="R46" s="70"/>
    </row>
    <row r="47" spans="3:15" s="57" customFormat="1" ht="7.5" customHeight="1"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1"/>
      <c r="N47" s="101"/>
      <c r="O47" s="101"/>
    </row>
    <row r="48" spans="2:18" s="102" customFormat="1" ht="19.5" customHeight="1">
      <c r="B48" s="103"/>
      <c r="C48" s="104" t="s">
        <v>56</v>
      </c>
      <c r="D48" s="104"/>
      <c r="E48" s="104"/>
      <c r="F48" s="104"/>
      <c r="G48" s="104"/>
      <c r="H48" s="104"/>
      <c r="I48" s="104"/>
      <c r="J48" s="104"/>
      <c r="K48" s="104"/>
      <c r="L48" s="105">
        <f>Q34/(1-L45)</f>
        <v>163.79742342812006</v>
      </c>
      <c r="M48" s="104"/>
      <c r="N48" s="104"/>
      <c r="O48" s="104"/>
      <c r="P48" s="104"/>
      <c r="Q48" s="106">
        <f>Q34/(1-N45)</f>
        <v>159.65384584469862</v>
      </c>
      <c r="R48" s="107"/>
    </row>
    <row r="49" spans="13:15" s="57" customFormat="1" ht="7.5" customHeight="1">
      <c r="M49" s="101"/>
      <c r="N49" s="101"/>
      <c r="O49" s="101"/>
    </row>
    <row r="50" spans="2:18" s="57" customFormat="1" ht="3.75" customHeight="1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0"/>
      <c r="N50" s="110"/>
      <c r="O50" s="110"/>
      <c r="P50" s="109"/>
      <c r="Q50" s="109"/>
      <c r="R50" s="111"/>
    </row>
    <row r="51" spans="2:18" s="6" customFormat="1" ht="9.75" customHeight="1">
      <c r="B51" s="36"/>
      <c r="C51" s="112" t="s">
        <v>22</v>
      </c>
      <c r="D51" s="112"/>
      <c r="E51" s="112"/>
      <c r="F51" s="112"/>
      <c r="G51" s="113"/>
      <c r="H51" s="112"/>
      <c r="I51" s="112"/>
      <c r="J51" s="112"/>
      <c r="K51" s="112"/>
      <c r="L51" s="114"/>
      <c r="M51" s="115"/>
      <c r="N51" s="115"/>
      <c r="O51" s="115"/>
      <c r="P51" s="112"/>
      <c r="Q51" s="116">
        <f>Q34</f>
        <v>145.157276642</v>
      </c>
      <c r="R51" s="42"/>
    </row>
    <row r="52" spans="2:18" s="57" customFormat="1" ht="3.75" customHeight="1">
      <c r="B52" s="4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92"/>
      <c r="N52" s="92"/>
      <c r="O52" s="92"/>
      <c r="P52" s="48"/>
      <c r="Q52" s="37"/>
      <c r="R52" s="53"/>
    </row>
    <row r="53" spans="2:18" s="81" customFormat="1" ht="9.75" customHeight="1">
      <c r="B53" s="82"/>
      <c r="C53" s="37" t="s">
        <v>34</v>
      </c>
      <c r="D53" s="37"/>
      <c r="E53" s="37"/>
      <c r="F53" s="37"/>
      <c r="G53" s="6"/>
      <c r="H53" s="37"/>
      <c r="I53" s="37"/>
      <c r="J53" s="37"/>
      <c r="K53" s="37"/>
      <c r="L53" s="117">
        <v>0.015</v>
      </c>
      <c r="M53" s="118" t="s">
        <v>35</v>
      </c>
      <c r="N53" s="119"/>
      <c r="O53" s="119"/>
      <c r="P53" s="20"/>
      <c r="Q53" s="120">
        <f>L53*Q51</f>
        <v>2.17735914963</v>
      </c>
      <c r="R53" s="88"/>
    </row>
    <row r="54" spans="2:18" s="81" customFormat="1" ht="9.75" customHeight="1">
      <c r="B54" s="82"/>
      <c r="C54" s="37" t="s">
        <v>36</v>
      </c>
      <c r="D54" s="37"/>
      <c r="E54" s="37"/>
      <c r="F54" s="37"/>
      <c r="G54" s="37"/>
      <c r="H54" s="37"/>
      <c r="I54" s="37"/>
      <c r="J54" s="37"/>
      <c r="K54" s="37"/>
      <c r="L54" s="117">
        <v>0.02</v>
      </c>
      <c r="M54" s="118" t="s">
        <v>35</v>
      </c>
      <c r="N54" s="119"/>
      <c r="O54" s="119"/>
      <c r="P54" s="20"/>
      <c r="Q54" s="120">
        <f>L54*Q51</f>
        <v>2.90314553284</v>
      </c>
      <c r="R54" s="88"/>
    </row>
    <row r="55" spans="2:18" ht="9.75" customHeight="1">
      <c r="B55" s="19"/>
      <c r="C55" s="112" t="s">
        <v>37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21"/>
      <c r="N55" s="121"/>
      <c r="O55" s="121"/>
      <c r="P55" s="33"/>
      <c r="Q55" s="122">
        <f>SUM(Q53:Q54)</f>
        <v>5.08050468247</v>
      </c>
      <c r="R55" s="24"/>
    </row>
    <row r="56" spans="2:18" s="57" customFormat="1" ht="3.75" customHeight="1">
      <c r="B56" s="49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92"/>
      <c r="N56" s="92"/>
      <c r="O56" s="92"/>
      <c r="P56" s="48"/>
      <c r="Q56" s="37"/>
      <c r="R56" s="53"/>
    </row>
    <row r="57" spans="2:18" ht="9.75" customHeight="1">
      <c r="B57" s="19"/>
      <c r="C57" s="112" t="s">
        <v>38</v>
      </c>
      <c r="D57" s="112"/>
      <c r="E57" s="112"/>
      <c r="F57" s="112"/>
      <c r="G57" s="113"/>
      <c r="H57" s="112"/>
      <c r="I57" s="112"/>
      <c r="J57" s="112"/>
      <c r="K57" s="112"/>
      <c r="L57" s="117">
        <v>0.08</v>
      </c>
      <c r="M57" s="123" t="s">
        <v>35</v>
      </c>
      <c r="N57" s="121"/>
      <c r="O57" s="121"/>
      <c r="P57" s="33"/>
      <c r="Q57" s="116">
        <f>L57*Q51</f>
        <v>11.61258213136</v>
      </c>
      <c r="R57" s="24"/>
    </row>
    <row r="58" spans="2:18" s="57" customFormat="1" ht="3.75" customHeight="1">
      <c r="B58" s="4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92"/>
      <c r="N58" s="92"/>
      <c r="O58" s="92"/>
      <c r="P58" s="48"/>
      <c r="Q58" s="37"/>
      <c r="R58" s="53"/>
    </row>
    <row r="59" spans="2:18" s="81" customFormat="1" ht="9.75" customHeight="1">
      <c r="B59" s="82"/>
      <c r="C59" s="112" t="s">
        <v>39</v>
      </c>
      <c r="D59" s="112"/>
      <c r="E59" s="112"/>
      <c r="F59" s="112"/>
      <c r="G59" s="113"/>
      <c r="H59" s="112"/>
      <c r="I59" s="112"/>
      <c r="J59" s="112"/>
      <c r="K59" s="112"/>
      <c r="L59" s="124">
        <f>SUM(N36:N44)</f>
        <v>0.09079999999999999</v>
      </c>
      <c r="M59" s="123" t="s">
        <v>40</v>
      </c>
      <c r="N59" s="121"/>
      <c r="O59" s="121"/>
      <c r="P59" s="33"/>
      <c r="Q59" s="116">
        <f>(Q51+Q55+Q57)/(1-L59)-Q51-Q55-Q57</f>
        <v>16.163674661008976</v>
      </c>
      <c r="R59" s="88"/>
    </row>
    <row r="60" spans="2:18" s="57" customFormat="1" ht="3.75" customHeight="1">
      <c r="B60" s="6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70"/>
    </row>
    <row r="61" spans="2:18" s="125" customFormat="1" ht="19.5" customHeight="1">
      <c r="B61" s="126"/>
      <c r="C61" s="127" t="s">
        <v>57</v>
      </c>
      <c r="D61" s="127"/>
      <c r="E61" s="127"/>
      <c r="F61" s="127"/>
      <c r="G61" s="127"/>
      <c r="H61" s="127"/>
      <c r="I61" s="127"/>
      <c r="J61" s="127"/>
      <c r="K61" s="127"/>
      <c r="L61" s="127"/>
      <c r="M61" s="195"/>
      <c r="N61" s="196"/>
      <c r="O61" s="196"/>
      <c r="P61" s="127"/>
      <c r="Q61" s="128">
        <f>Q51+Q55+Q57+Q59</f>
        <v>178.01403811683898</v>
      </c>
      <c r="R61" s="129"/>
    </row>
    <row r="62" s="15" customFormat="1" ht="9" customHeight="1"/>
    <row r="63" spans="2:18" s="15" customFormat="1" ht="3.75" customHeight="1"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2"/>
    </row>
    <row r="64" spans="2:18" s="133" customFormat="1" ht="17.25">
      <c r="B64" s="134"/>
      <c r="C64" s="135" t="s">
        <v>41</v>
      </c>
      <c r="D64" s="136"/>
      <c r="E64" s="136"/>
      <c r="F64" s="136"/>
      <c r="G64" s="33"/>
      <c r="H64" s="33"/>
      <c r="I64" s="33"/>
      <c r="J64" s="33"/>
      <c r="K64" s="137">
        <v>0</v>
      </c>
      <c r="L64" s="138"/>
      <c r="M64" s="200">
        <f>Q64*1.95583</f>
        <v>342.27025</v>
      </c>
      <c r="N64" s="201"/>
      <c r="O64" s="139" t="s">
        <v>42</v>
      </c>
      <c r="P64" s="138"/>
      <c r="Q64" s="140">
        <v>175</v>
      </c>
      <c r="R64" s="141"/>
    </row>
    <row r="65" spans="2:18" s="15" customFormat="1" ht="3.75" customHeight="1">
      <c r="B65" s="142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4"/>
      <c r="N65" s="144"/>
      <c r="O65" s="144"/>
      <c r="P65" s="143"/>
      <c r="Q65" s="143"/>
      <c r="R65" s="145"/>
    </row>
    <row r="66" spans="2:18" s="146" customFormat="1" ht="15" customHeight="1">
      <c r="B66" s="147"/>
      <c r="C66" s="148" t="s">
        <v>43</v>
      </c>
      <c r="D66" s="149"/>
      <c r="E66" s="149"/>
      <c r="F66" s="149"/>
      <c r="G66" s="149"/>
      <c r="H66" s="149"/>
      <c r="I66" s="149"/>
      <c r="J66" s="149"/>
      <c r="K66" s="149"/>
      <c r="L66" s="150"/>
      <c r="M66" s="202">
        <f>Q66*1.95583</f>
        <v>311.1921113</v>
      </c>
      <c r="N66" s="203"/>
      <c r="O66" s="151" t="s">
        <v>42</v>
      </c>
      <c r="P66" s="150"/>
      <c r="Q66" s="152">
        <f>Q64*(1-SUM(N37:N43))</f>
        <v>159.11</v>
      </c>
      <c r="R66" s="153"/>
    </row>
    <row r="67" spans="2:18" s="81" customFormat="1" ht="3.75" customHeight="1"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6"/>
      <c r="M67" s="155"/>
      <c r="N67" s="155"/>
      <c r="O67" s="155"/>
      <c r="P67" s="156"/>
      <c r="Q67" s="155"/>
      <c r="R67" s="157"/>
    </row>
    <row r="68" spans="2:18" s="158" customFormat="1" ht="11.25">
      <c r="B68" s="159"/>
      <c r="C68" s="160" t="s">
        <v>44</v>
      </c>
      <c r="D68" s="161"/>
      <c r="E68" s="162" t="s">
        <v>45</v>
      </c>
      <c r="F68" s="161"/>
      <c r="G68" s="161"/>
      <c r="H68" s="161"/>
      <c r="I68" s="161"/>
      <c r="J68" s="194">
        <f>Q68/Q66</f>
        <v>0.49588335114072035</v>
      </c>
      <c r="K68" s="194"/>
      <c r="L68" s="163"/>
      <c r="M68" s="204">
        <f>Q68*1.95583</f>
        <v>154.31498700000003</v>
      </c>
      <c r="N68" s="205"/>
      <c r="O68" s="151" t="s">
        <v>42</v>
      </c>
      <c r="P68" s="163"/>
      <c r="Q68" s="164">
        <f>(Q66-Q11)</f>
        <v>78.90000000000002</v>
      </c>
      <c r="R68" s="141"/>
    </row>
    <row r="69" spans="2:18" s="158" customFormat="1" ht="11.25">
      <c r="B69" s="159"/>
      <c r="C69" s="160" t="s">
        <v>46</v>
      </c>
      <c r="D69" s="161"/>
      <c r="E69" s="162" t="s">
        <v>47</v>
      </c>
      <c r="F69" s="161"/>
      <c r="G69" s="161"/>
      <c r="H69" s="161"/>
      <c r="I69" s="161"/>
      <c r="J69" s="194">
        <f>Q69/Q66</f>
        <v>0.22352781094840057</v>
      </c>
      <c r="K69" s="194"/>
      <c r="L69" s="163"/>
      <c r="M69" s="204">
        <f>Q69*1.95583</f>
        <v>69.56009142330004</v>
      </c>
      <c r="N69" s="205"/>
      <c r="O69" s="151" t="s">
        <v>42</v>
      </c>
      <c r="P69" s="163"/>
      <c r="Q69" s="164">
        <f>(Q66-Q22)</f>
        <v>35.56551000000002</v>
      </c>
      <c r="R69" s="141"/>
    </row>
    <row r="70" spans="2:18" s="158" customFormat="1" ht="12">
      <c r="B70" s="159"/>
      <c r="C70" s="165" t="s">
        <v>48</v>
      </c>
      <c r="D70" s="161"/>
      <c r="E70" s="162" t="s">
        <v>49</v>
      </c>
      <c r="F70" s="161"/>
      <c r="G70" s="161"/>
      <c r="H70" s="161"/>
      <c r="I70" s="161"/>
      <c r="J70" s="210">
        <f>Q70/Q66</f>
        <v>0.08769230945886503</v>
      </c>
      <c r="K70" s="210"/>
      <c r="L70" s="163"/>
      <c r="M70" s="204">
        <f>Q70*1.95583</f>
        <v>27.289154925277167</v>
      </c>
      <c r="N70" s="205"/>
      <c r="O70" s="151" t="s">
        <v>42</v>
      </c>
      <c r="P70" s="163"/>
      <c r="Q70" s="164">
        <f>Q66-Q34</f>
        <v>13.952723358000014</v>
      </c>
      <c r="R70" s="141"/>
    </row>
    <row r="71" spans="2:18" s="158" customFormat="1" ht="4.5" customHeight="1">
      <c r="B71" s="166"/>
      <c r="C71" s="167"/>
      <c r="D71" s="168"/>
      <c r="E71" s="169"/>
      <c r="F71" s="168"/>
      <c r="G71" s="168"/>
      <c r="H71" s="167"/>
      <c r="I71" s="170"/>
      <c r="J71" s="168"/>
      <c r="K71" s="168"/>
      <c r="L71" s="168"/>
      <c r="M71" s="168"/>
      <c r="N71" s="168"/>
      <c r="O71" s="168"/>
      <c r="P71" s="168"/>
      <c r="Q71" s="171"/>
      <c r="R71" s="172"/>
    </row>
    <row r="72" s="57" customFormat="1" ht="6" customHeight="1"/>
    <row r="73" spans="2:18" s="57" customFormat="1" ht="4.5" customHeight="1">
      <c r="B73" s="10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11"/>
    </row>
    <row r="74" spans="2:18" s="6" customFormat="1" ht="9.75">
      <c r="B74" s="36"/>
      <c r="C74" s="173" t="s">
        <v>50</v>
      </c>
      <c r="D74" s="37"/>
      <c r="E74" s="37"/>
      <c r="F74" s="37"/>
      <c r="G74" s="37"/>
      <c r="H74" s="37"/>
      <c r="I74" s="174"/>
      <c r="K74" s="37"/>
      <c r="M74" s="37"/>
      <c r="R74" s="42"/>
    </row>
    <row r="75" spans="2:18" s="6" customFormat="1" ht="9.75">
      <c r="B75" s="36"/>
      <c r="C75" s="173"/>
      <c r="D75" s="37"/>
      <c r="E75" s="37"/>
      <c r="F75" s="37"/>
      <c r="G75" s="37"/>
      <c r="H75" s="37"/>
      <c r="I75" s="174"/>
      <c r="K75" s="37"/>
      <c r="M75" s="37"/>
      <c r="R75" s="42"/>
    </row>
    <row r="76" spans="2:18" s="6" customFormat="1" ht="9.75">
      <c r="B76" s="175"/>
      <c r="C76" s="176"/>
      <c r="D76" s="177"/>
      <c r="E76" s="177"/>
      <c r="F76" s="177"/>
      <c r="G76" s="177"/>
      <c r="H76" s="177"/>
      <c r="I76" s="178"/>
      <c r="J76" s="177"/>
      <c r="K76" s="177"/>
      <c r="L76" s="177"/>
      <c r="M76" s="177"/>
      <c r="N76" s="177"/>
      <c r="O76" s="177"/>
      <c r="P76" s="177"/>
      <c r="Q76" s="177"/>
      <c r="R76" s="179"/>
    </row>
    <row r="77" s="57" customFormat="1" ht="6"/>
    <row r="78" spans="2:18" s="57" customFormat="1" ht="4.5" customHeight="1">
      <c r="B78" s="108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11"/>
    </row>
    <row r="79" spans="2:18" s="180" customFormat="1" ht="12">
      <c r="B79" s="181"/>
      <c r="C79" s="182"/>
      <c r="D79" s="182"/>
      <c r="E79" s="182"/>
      <c r="F79" s="182"/>
      <c r="G79" s="182"/>
      <c r="H79" s="182"/>
      <c r="I79" s="183" t="s">
        <v>51</v>
      </c>
      <c r="K79" s="182"/>
      <c r="M79" s="182"/>
      <c r="N79" s="184" t="s">
        <v>52</v>
      </c>
      <c r="O79" s="185"/>
      <c r="P79" s="185"/>
      <c r="Q79" s="186"/>
      <c r="R79" s="187"/>
    </row>
    <row r="80" spans="2:18" s="180" customFormat="1" ht="4.5" customHeight="1">
      <c r="B80" s="181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7"/>
    </row>
    <row r="81" spans="2:18" s="180" customFormat="1" ht="11.25">
      <c r="B81" s="181"/>
      <c r="C81" s="182" t="s">
        <v>53</v>
      </c>
      <c r="D81" s="182"/>
      <c r="E81" s="182"/>
      <c r="F81" s="182"/>
      <c r="G81" s="182"/>
      <c r="H81" s="182"/>
      <c r="I81" s="211">
        <v>160</v>
      </c>
      <c r="J81" s="212"/>
      <c r="K81" s="213"/>
      <c r="M81" s="182"/>
      <c r="N81" s="208">
        <f>Q64</f>
        <v>175</v>
      </c>
      <c r="O81" s="209"/>
      <c r="P81" s="182"/>
      <c r="Q81" s="188">
        <f>Q64</f>
        <v>175</v>
      </c>
      <c r="R81" s="187"/>
    </row>
    <row r="82" spans="2:18" s="180" customFormat="1" ht="4.5" customHeight="1">
      <c r="B82" s="181"/>
      <c r="C82" s="182"/>
      <c r="D82" s="182"/>
      <c r="E82" s="182"/>
      <c r="F82" s="182"/>
      <c r="G82" s="182"/>
      <c r="H82" s="182"/>
      <c r="I82" s="189"/>
      <c r="J82" s="189"/>
      <c r="K82" s="189"/>
      <c r="M82" s="182"/>
      <c r="N82" s="189"/>
      <c r="O82" s="189"/>
      <c r="P82" s="182"/>
      <c r="Q82" s="189"/>
      <c r="R82" s="187"/>
    </row>
    <row r="83" spans="2:18" s="180" customFormat="1" ht="11.25">
      <c r="B83" s="181"/>
      <c r="C83" s="182" t="s">
        <v>54</v>
      </c>
      <c r="D83" s="182"/>
      <c r="E83" s="182"/>
      <c r="F83" s="182"/>
      <c r="G83" s="182"/>
      <c r="H83" s="182"/>
      <c r="I83" s="211">
        <v>299</v>
      </c>
      <c r="J83" s="212"/>
      <c r="K83" s="213"/>
      <c r="M83" s="182"/>
      <c r="N83" s="208">
        <f>IF(N85&gt;0,N81*(1+N85),"")</f>
        <v>332.5</v>
      </c>
      <c r="O83" s="209"/>
      <c r="P83" s="182"/>
      <c r="Q83" s="190">
        <v>329</v>
      </c>
      <c r="R83" s="187"/>
    </row>
    <row r="84" spans="2:18" s="180" customFormat="1" ht="4.5" customHeight="1">
      <c r="B84" s="181"/>
      <c r="C84" s="182"/>
      <c r="D84" s="182"/>
      <c r="E84" s="182"/>
      <c r="F84" s="182"/>
      <c r="G84" s="182"/>
      <c r="H84" s="182"/>
      <c r="I84" s="182"/>
      <c r="J84" s="182"/>
      <c r="K84" s="182"/>
      <c r="M84" s="182"/>
      <c r="N84" s="182"/>
      <c r="O84" s="182"/>
      <c r="P84" s="182"/>
      <c r="Q84" s="182"/>
      <c r="R84" s="187"/>
    </row>
    <row r="85" spans="2:18" s="180" customFormat="1" ht="12">
      <c r="B85" s="181"/>
      <c r="C85" s="182" t="s">
        <v>55</v>
      </c>
      <c r="D85" s="182"/>
      <c r="E85" s="182"/>
      <c r="F85" s="182"/>
      <c r="G85" s="182"/>
      <c r="H85" s="182"/>
      <c r="I85" s="214">
        <f>IF(AND(I83&gt;0,I81&gt;0),I83/I81-1,"")</f>
        <v>0.8687499999999999</v>
      </c>
      <c r="J85" s="215"/>
      <c r="K85" s="216"/>
      <c r="M85" s="182"/>
      <c r="N85" s="206">
        <v>0.9</v>
      </c>
      <c r="O85" s="207"/>
      <c r="P85" s="182"/>
      <c r="Q85" s="191">
        <f>IF(AND(Q83&gt;0,Q81&gt;0),Q83/Q81-1,"")</f>
        <v>0.8799999999999999</v>
      </c>
      <c r="R85" s="187"/>
    </row>
    <row r="86" spans="2:18" s="57" customFormat="1" ht="4.5" customHeight="1">
      <c r="B86" s="6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70"/>
    </row>
    <row r="87" ht="3.75" customHeight="1"/>
  </sheetData>
  <sheetProtection/>
  <mergeCells count="17">
    <mergeCell ref="N85:O85"/>
    <mergeCell ref="N83:O83"/>
    <mergeCell ref="N81:O81"/>
    <mergeCell ref="J70:K70"/>
    <mergeCell ref="M70:N70"/>
    <mergeCell ref="I81:K81"/>
    <mergeCell ref="I83:K83"/>
    <mergeCell ref="I85:K85"/>
    <mergeCell ref="Q2:R2"/>
    <mergeCell ref="J69:K69"/>
    <mergeCell ref="J68:K68"/>
    <mergeCell ref="M61:O61"/>
    <mergeCell ref="P5:R5"/>
    <mergeCell ref="M64:N64"/>
    <mergeCell ref="M66:N66"/>
    <mergeCell ref="M68:N68"/>
    <mergeCell ref="M69:N69"/>
  </mergeCells>
  <printOptions/>
  <pageMargins left="0.56" right="0.54" top="0.62" bottom="0.63" header="0.5118110236220472" footer="0.44"/>
  <pageSetup horizontalDpi="600" verticalDpi="600" orientation="portrait" paperSize="9" scale="90"/>
  <headerFooter alignWithMargins="0">
    <oddFooter>&amp;L&amp;8&amp;D  -  &amp;T&amp;C&amp;6&amp;F   -  KalkVorlage vom 27.Mai 2002&amp;R&amp;8Seite &amp;P von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Celia</cp:lastModifiedBy>
  <dcterms:created xsi:type="dcterms:W3CDTF">2002-07-29T15:10:12Z</dcterms:created>
  <dcterms:modified xsi:type="dcterms:W3CDTF">2014-11-15T22:11:10Z</dcterms:modified>
  <cp:category/>
  <cp:version/>
  <cp:contentType/>
  <cp:contentStatus/>
</cp:coreProperties>
</file>